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5.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codeName="ThisWorkbook"/>
  <mc:AlternateContent xmlns:mc="http://schemas.openxmlformats.org/markup-compatibility/2006">
    <mc:Choice Requires="x15">
      <x15ac:absPath xmlns:x15ac="http://schemas.microsoft.com/office/spreadsheetml/2010/11/ac" url="https://kcmehtaco.sharepoint.com/sites/Election2021/Shared Documents/General/Files to be uploaded on website/Tools/"/>
    </mc:Choice>
  </mc:AlternateContent>
  <xr:revisionPtr revIDLastSave="0" documentId="8_{E34BDCB8-F11C-4868-817F-B38FD5B9A96B}" xr6:coauthVersionLast="46" xr6:coauthVersionMax="46" xr10:uidLastSave="{00000000-0000-0000-0000-000000000000}"/>
  <bookViews>
    <workbookView showHorizontalScroll="0" showVerticalScroll="0" showSheetTabs="0" xWindow="-120" yWindow="-120" windowWidth="20730" windowHeight="11160" xr2:uid="{00000000-000D-0000-FFFF-FFFF00000000}"/>
  </bookViews>
  <sheets>
    <sheet name="Index" sheetId="7" r:id="rId1"/>
    <sheet name="List of Ratio" sheetId="1" state="veryHidden" r:id="rId2"/>
    <sheet name="Input - 1" sheetId="2" r:id="rId3"/>
    <sheet name="Input - 2" sheetId="6" r:id="rId4"/>
    <sheet name="Ratios Details" sheetId="4" r:id="rId5"/>
    <sheet name="Ratio Analysis" sheetId="5" r:id="rId6"/>
    <sheet name="Ratios Calculation" sheetId="8" state="veryHidden" r:id="rId7"/>
  </sheets>
  <definedNames>
    <definedName name="_xlnm._FilterDatabase" localSheetId="1" hidden="1">'List of Ratio'!$A$4:$F$50</definedName>
    <definedName name="Absolute_Cash_Ratio" localSheetId="5">'Ratio Analysis'!$C$9</definedName>
    <definedName name="Absolute_Cash_Ratio" localSheetId="6">'Ratios Calculation'!$C$8</definedName>
    <definedName name="Absolute_Cash_Ratio">'Ratios Details'!$C$8</definedName>
    <definedName name="Capital_Gearing_Ratio" localSheetId="5">'Ratio Analysis'!$C$22</definedName>
    <definedName name="Capital_Gearing_Ratio" localSheetId="6">'Ratios Calculation'!$C$18</definedName>
    <definedName name="Capital_Gearing_Ratio">'Ratios Details'!$C$18</definedName>
    <definedName name="Capital_Turnover_Ratio" localSheetId="5">'Ratio Analysis'!$C$56</definedName>
    <definedName name="Capital_Turnover_Ratio" localSheetId="6">'Ratios Calculation'!$C$52</definedName>
    <definedName name="Capital_Turnover_Ratio">'Ratios Details'!$C$52</definedName>
    <definedName name="CashandBank">#REF!</definedName>
    <definedName name="Contribution_Sales_Ratio" localSheetId="5">'Ratio Analysis'!#REF!</definedName>
    <definedName name="Contribution_Sales_Ratio" localSheetId="6">'Ratios Calculation'!#REF!</definedName>
    <definedName name="Contribution_Sales_Ratio">'Ratios Details'!#REF!</definedName>
    <definedName name="Creditors_Turnover_ratio" localSheetId="5">'Ratio Analysis'!#REF!</definedName>
    <definedName name="Creditors_Turnover_ratio" localSheetId="6">'Ratios Calculation'!#REF!</definedName>
    <definedName name="Creditors_Turnover_ratio">'Ratios Details'!#REF!</definedName>
    <definedName name="Current_Ratio" localSheetId="5">'Ratio Analysis'!$C$7</definedName>
    <definedName name="Current_Ratio" localSheetId="6">'Ratios Calculation'!$C$6</definedName>
    <definedName name="Current_Ratio">'Ratios Details'!$C$6</definedName>
    <definedName name="Debt_Equity_Ratio" localSheetId="5">'Ratio Analysis'!$C$19</definedName>
    <definedName name="Debt_Equity_Ratio" localSheetId="6">'Ratios Calculation'!$C$15</definedName>
    <definedName name="Debt_Equity_Ratio">'Ratios Details'!$C$15</definedName>
    <definedName name="Debt_Service_Coverage_Ratio" localSheetId="5">'Ratio Analysis'!$C$33</definedName>
    <definedName name="Debt_Service_Coverage_Ratio" localSheetId="6">'Ratios Calculation'!$C$26</definedName>
    <definedName name="Debt_Service_Coverage_Ratio">'Ratios Details'!$C$26</definedName>
    <definedName name="Debtors">#REF!</definedName>
    <definedName name="Debtors_Turnover_ratio" localSheetId="5">'Ratio Analysis'!#REF!</definedName>
    <definedName name="Debtors_Turnover_ratio" localSheetId="6">'Ratios Calculation'!#REF!</definedName>
    <definedName name="Debtors_Turnover_ratio">'Ratios Details'!#REF!</definedName>
    <definedName name="Dividend_Per_Share" localSheetId="5">'Ratio Analysis'!$C$75</definedName>
    <definedName name="Dividend_Per_Share" localSheetId="6">'Ratios Calculation'!$C$58</definedName>
    <definedName name="Dividend_Per_Share">'Ratios Details'!$C$58</definedName>
    <definedName name="Earnings_Per_Share" localSheetId="5">'Ratio Analysis'!$C$73</definedName>
    <definedName name="Earnings_Per_Share" localSheetId="6">'Ratios Calculation'!$C$57</definedName>
    <definedName name="Earnings_Per_Share">'Ratios Details'!$C$57</definedName>
    <definedName name="Equity_to_Total_Funds_Ratios" localSheetId="5">'Ratio Analysis'!#REF!</definedName>
    <definedName name="Equity_to_Total_Funds_Ratios" localSheetId="6">'Ratios Calculation'!#REF!</definedName>
    <definedName name="Equity_to_Total_Funds_Ratios">'Ratios Details'!#REF!</definedName>
    <definedName name="Finished_Goods_or_Stock_Turnover_ratio" localSheetId="5">'Ratio Analysis'!$C$62</definedName>
    <definedName name="Finished_Goods_or_Stock_Turnover_ratio" localSheetId="6">'Ratios Calculation'!#REF!</definedName>
    <definedName name="Finished_Goods_or_Stock_Turnover_ratio">'Ratios Details'!#REF!</definedName>
    <definedName name="Fixed_Asset_to_Long_Term_Fund_Ratio" localSheetId="5">'Ratio Analysis'!$C$23</definedName>
    <definedName name="Fixed_Asset_to_Long_Term_Fund_Ratio" localSheetId="6">'Ratios Calculation'!$C$19</definedName>
    <definedName name="Fixed_Asset_to_Long_Term_Fund_Ratio">'Ratios Details'!$C$19</definedName>
    <definedName name="Fixed_Asset_Turnover_Ratio" localSheetId="5">'Ratio Analysis'!$C$58</definedName>
    <definedName name="Fixed_Asset_Turnover_Ratio" localSheetId="6">'Ratios Calculation'!#REF!</definedName>
    <definedName name="Fixed_Asset_Turnover_Ratio">'Ratios Details'!#REF!</definedName>
    <definedName name="Gross_Profit_ratio" localSheetId="5">'Ratio Analysis'!#REF!</definedName>
    <definedName name="Gross_Profit_ratio" localSheetId="6">'Ratios Calculation'!#REF!</definedName>
    <definedName name="Gross_Profit_ratio">'Ratios Details'!#REF!</definedName>
    <definedName name="Interest_Coverage_Ratio" localSheetId="5">'Ratio Analysis'!$C$34</definedName>
    <definedName name="Interest_Coverage_Ratio" localSheetId="6">'Ratios Calculation'!$C$27</definedName>
    <definedName name="Interest_Coverage_Ratio">'Ratios Details'!$C$27</definedName>
    <definedName name="Interval_Measure" localSheetId="5">'Ratio Analysis'!$C$11</definedName>
    <definedName name="Interval_Measure" localSheetId="6">'Ratios Calculation'!$C$10</definedName>
    <definedName name="Interval_Measure">'Ratios Details'!$C$10</definedName>
    <definedName name="Inventory">#REF!</definedName>
    <definedName name="LoansandAdvances">#REF!</definedName>
    <definedName name="Net_profit_Ratio" localSheetId="5">'Ratio Analysis'!#REF!</definedName>
    <definedName name="Net_profit_Ratio" localSheetId="6">'Ratios Calculation'!#REF!</definedName>
    <definedName name="Net_profit_Ratio">'Ratios Details'!#REF!</definedName>
    <definedName name="Operating_profit_Ratio" localSheetId="5">'Ratio Analysis'!#REF!</definedName>
    <definedName name="Operating_profit_Ratio" localSheetId="6">'Ratios Calculation'!#REF!</definedName>
    <definedName name="Operating_profit_Ratio">'Ratios Details'!#REF!</definedName>
    <definedName name="OtherCurrentAssets">#REF!</definedName>
    <definedName name="Preference_Dividend_Coverage_Ratio" localSheetId="5">'Ratio Analysis'!$C$31</definedName>
    <definedName name="Preference_Dividend_Coverage_Ratio" localSheetId="6">'Ratios Calculation'!$C$24</definedName>
    <definedName name="Preference_Dividend_Coverage_Ratio">'Ratios Details'!$C$24</definedName>
    <definedName name="Proprietary_Ratios" localSheetId="5">'Ratio Analysis'!#REF!</definedName>
    <definedName name="Proprietary_Ratios" localSheetId="6">'Ratios Calculation'!#REF!</definedName>
    <definedName name="Proprietary_Ratios">'Ratios Details'!#REF!</definedName>
    <definedName name="Quick_Ratio_or__Acid_test_Ratio" localSheetId="5">'Ratio Analysis'!$C$8</definedName>
    <definedName name="Quick_Ratio_or__Acid_test_Ratio" localSheetId="6">'Ratios Calculation'!$C$7</definedName>
    <definedName name="Quick_Ratio_or__Acid_test_Ratio">'Ratios Details'!$C$7</definedName>
    <definedName name="Return_On_Assets" localSheetId="5">'Ratio Analysis'!$C$77</definedName>
    <definedName name="Return_On_Assets" localSheetId="6">'Ratios Calculation'!#REF!</definedName>
    <definedName name="Return_On_Assets">'Ratios Details'!#REF!</definedName>
    <definedName name="Return_on_Equity" localSheetId="5">'Ratio Analysis'!#REF!</definedName>
    <definedName name="Return_on_Equity" localSheetId="6">'Ratios Calculation'!#REF!</definedName>
    <definedName name="Return_on_Equity">'Ratios Details'!#REF!</definedName>
    <definedName name="Return_on_investment__ROI__or_return_on_capital_employed" localSheetId="5">'Ratio Analysis'!#REF!</definedName>
    <definedName name="Return_on_investment__ROI__or_return_on_capital_employed" localSheetId="6">'Ratios Calculation'!#REF!</definedName>
    <definedName name="Return_on_investment__ROI__or_return_on_capital_employed">'Ratios Details'!#REF!</definedName>
    <definedName name="WIP_Turnover_Ratio" localSheetId="5">'Ratio Analysis'!$C$64</definedName>
    <definedName name="WIP_Turnover_Ratio" localSheetId="6">'Ratios Calculation'!$C$44</definedName>
    <definedName name="WIP_Turnover_Ratio">'Ratios Details'!$C$44</definedName>
    <definedName name="Working_Capital_Turnover_Ratio" localSheetId="5">'Ratio Analysis'!$C$60</definedName>
    <definedName name="Working_Capital_Turnover_Ratio" localSheetId="6">'Ratios Calculation'!$C$50</definedName>
    <definedName name="Working_Capital_Turnover_Ratio">'Ratios Details'!$C$50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59" i="2" l="1"/>
  <c r="C59" i="2"/>
  <c r="D56" i="2"/>
  <c r="C56" i="2"/>
  <c r="D30" i="2"/>
  <c r="C30" i="2"/>
  <c r="D27" i="2"/>
  <c r="C27" i="2"/>
  <c r="D35" i="5" l="1"/>
  <c r="E35" i="5"/>
  <c r="E24" i="5"/>
  <c r="H46" i="8" l="1"/>
  <c r="H47" i="8" s="1"/>
  <c r="G60" i="5" s="1"/>
  <c r="G46" i="8"/>
  <c r="F59" i="5" s="1"/>
  <c r="H3" i="6"/>
  <c r="D2" i="5" s="1"/>
  <c r="H2" i="6"/>
  <c r="D1" i="5" s="1"/>
  <c r="D41" i="2"/>
  <c r="H8" i="8" s="1"/>
  <c r="G9" i="5" s="1"/>
  <c r="H10" i="8"/>
  <c r="G11" i="5" s="1"/>
  <c r="C69" i="2"/>
  <c r="C79" i="2" s="1"/>
  <c r="G9" i="8" s="1"/>
  <c r="F10" i="5" s="1"/>
  <c r="G10" i="8"/>
  <c r="F11" i="5" s="1"/>
  <c r="C20" i="2"/>
  <c r="C7" i="2"/>
  <c r="C15" i="2"/>
  <c r="C32" i="6"/>
  <c r="G35" i="8" s="1"/>
  <c r="G58" i="8"/>
  <c r="F74" i="5" s="1"/>
  <c r="H58" i="8"/>
  <c r="G74" i="5" s="1"/>
  <c r="C33" i="6"/>
  <c r="D33" i="6"/>
  <c r="G44" i="8"/>
  <c r="F57" i="5" s="1"/>
  <c r="H44" i="8"/>
  <c r="G57" i="5" s="1"/>
  <c r="G43" i="8"/>
  <c r="G45" i="8" s="1"/>
  <c r="F58" i="5" s="1"/>
  <c r="H43" i="8"/>
  <c r="H45" i="8" s="1"/>
  <c r="G58" i="5" s="1"/>
  <c r="G59" i="5"/>
  <c r="G48" i="8"/>
  <c r="G49" i="8" s="1"/>
  <c r="F62" i="5" s="1"/>
  <c r="H48" i="8"/>
  <c r="G61" i="5" s="1"/>
  <c r="G51" i="8"/>
  <c r="F64" i="5" s="1"/>
  <c r="H51" i="8"/>
  <c r="G64" i="5" s="1"/>
  <c r="D7" i="2"/>
  <c r="D15" i="2"/>
  <c r="D20" i="2"/>
  <c r="H32" i="8"/>
  <c r="G42" i="5" s="1"/>
  <c r="H33" i="8"/>
  <c r="G43" i="5" s="1"/>
  <c r="D34" i="6"/>
  <c r="H34" i="8" s="1"/>
  <c r="G44" i="5" s="1"/>
  <c r="D32" i="6"/>
  <c r="H38" i="8"/>
  <c r="G48" i="5" s="1"/>
  <c r="G33" i="8"/>
  <c r="F43" i="5" s="1"/>
  <c r="C34" i="6"/>
  <c r="G34" i="8" s="1"/>
  <c r="F44" i="5" s="1"/>
  <c r="G38" i="8"/>
  <c r="F48" i="5" s="1"/>
  <c r="G32" i="8"/>
  <c r="F42" i="5" s="1"/>
  <c r="H5" i="8"/>
  <c r="H56" i="8" s="1"/>
  <c r="G5" i="8"/>
  <c r="G23" i="8" s="1"/>
  <c r="H18" i="8" l="1"/>
  <c r="G22" i="5" s="1"/>
  <c r="G36" i="8"/>
  <c r="F56" i="5"/>
  <c r="G47" i="8"/>
  <c r="F60" i="5" s="1"/>
  <c r="G27" i="8"/>
  <c r="F34" i="5" s="1"/>
  <c r="G18" i="8"/>
  <c r="F22" i="5" s="1"/>
  <c r="H36" i="8"/>
  <c r="G46" i="5" s="1"/>
  <c r="H35" i="8"/>
  <c r="G45" i="5" s="1"/>
  <c r="H19" i="8"/>
  <c r="G23" i="5" s="1"/>
  <c r="H15" i="8"/>
  <c r="G19" i="5" s="1"/>
  <c r="H16" i="8"/>
  <c r="G20" i="5" s="1"/>
  <c r="H52" i="8"/>
  <c r="G65" i="5" s="1"/>
  <c r="G16" i="8"/>
  <c r="F20" i="5" s="1"/>
  <c r="G19" i="8"/>
  <c r="F23" i="5" s="1"/>
  <c r="G17" i="8"/>
  <c r="F21" i="5" s="1"/>
  <c r="G15" i="8"/>
  <c r="F19" i="5" s="1"/>
  <c r="G52" i="8"/>
  <c r="H24" i="8"/>
  <c r="G31" i="5" s="1"/>
  <c r="H59" i="8"/>
  <c r="G75" i="5" s="1"/>
  <c r="H37" i="8"/>
  <c r="G47" i="5" s="1"/>
  <c r="H25" i="8"/>
  <c r="G32" i="5" s="1"/>
  <c r="G37" i="8"/>
  <c r="F47" i="5" s="1"/>
  <c r="G56" i="5"/>
  <c r="H57" i="8"/>
  <c r="G73" i="5" s="1"/>
  <c r="G57" i="8"/>
  <c r="F73" i="5" s="1"/>
  <c r="H26" i="8"/>
  <c r="G33" i="5" s="1"/>
  <c r="G24" i="8"/>
  <c r="F31" i="5" s="1"/>
  <c r="H27" i="8"/>
  <c r="G34" i="5" s="1"/>
  <c r="G25" i="8"/>
  <c r="F32" i="5" s="1"/>
  <c r="G26" i="8"/>
  <c r="F33" i="5" s="1"/>
  <c r="G59" i="8"/>
  <c r="F75" i="5" s="1"/>
  <c r="G42" i="8"/>
  <c r="G31" i="8"/>
  <c r="G56" i="8"/>
  <c r="G61" i="8"/>
  <c r="F77" i="5" s="1"/>
  <c r="G60" i="8"/>
  <c r="F76" i="5" s="1"/>
  <c r="D69" i="2"/>
  <c r="H17" i="8" s="1"/>
  <c r="G21" i="5" s="1"/>
  <c r="G14" i="8"/>
  <c r="F65" i="5"/>
  <c r="H31" i="8"/>
  <c r="C41" i="2"/>
  <c r="G8" i="8" s="1"/>
  <c r="F9" i="5" s="1"/>
  <c r="H7" i="8"/>
  <c r="G8" i="5" s="1"/>
  <c r="F61" i="5"/>
  <c r="F46" i="5"/>
  <c r="H42" i="8"/>
  <c r="H49" i="8"/>
  <c r="G62" i="5" s="1"/>
  <c r="H14" i="8"/>
  <c r="F45" i="5"/>
  <c r="H23" i="8"/>
  <c r="H60" i="8"/>
  <c r="G76" i="5" s="1"/>
  <c r="H61" i="8" l="1"/>
  <c r="G77" i="5" s="1"/>
  <c r="D79" i="2"/>
  <c r="H9" i="8" s="1"/>
  <c r="G10" i="5" s="1"/>
  <c r="H6" i="8"/>
  <c r="G7" i="5" s="1"/>
  <c r="G7" i="8"/>
  <c r="F8" i="5" s="1"/>
  <c r="H50" i="8"/>
  <c r="G63" i="5" s="1"/>
  <c r="G50" i="8"/>
  <c r="F63" i="5" s="1"/>
  <c r="G6" i="8"/>
  <c r="F7" i="5" s="1"/>
</calcChain>
</file>

<file path=xl/sharedStrings.xml><?xml version="1.0" encoding="utf-8"?>
<sst xmlns="http://schemas.openxmlformats.org/spreadsheetml/2006/main" count="774" uniqueCount="356">
  <si>
    <t xml:space="preserve">List of Ratios </t>
  </si>
  <si>
    <t>[A]</t>
  </si>
  <si>
    <t>Current Ratio</t>
  </si>
  <si>
    <t>Absolute Cash Ratio</t>
  </si>
  <si>
    <t>Cash Position to total Assets Ratio</t>
  </si>
  <si>
    <t>Internal Cash Measure Ratio</t>
  </si>
  <si>
    <t>[B]</t>
  </si>
  <si>
    <t>Debt - Equity Ratio</t>
  </si>
  <si>
    <t>Debt - Capital Employed Ratio</t>
  </si>
  <si>
    <t>Capital Gearing Ratio</t>
  </si>
  <si>
    <t>Fixed Assets to Capital Employed Ratio</t>
  </si>
  <si>
    <t>[C]</t>
  </si>
  <si>
    <t>Preference Dividend Coverage Ratio</t>
  </si>
  <si>
    <t>Equity Dividend Coverage Ratio</t>
  </si>
  <si>
    <t>Interest Coverage Ratio</t>
  </si>
  <si>
    <t>Debt Service Coverage Ratio</t>
  </si>
  <si>
    <t>[D]</t>
  </si>
  <si>
    <t>Quick Ratio / Acid-test Ratio / Liquid Ratio</t>
  </si>
  <si>
    <t>Proprietary / Equity Fund Ratio</t>
  </si>
  <si>
    <t>Gross Profit Ratio</t>
  </si>
  <si>
    <t>Net Profit Ratio</t>
  </si>
  <si>
    <t>Operating Profit Ratio</t>
  </si>
  <si>
    <t>Cost of Goods Sold Ratio</t>
  </si>
  <si>
    <t>[E]</t>
  </si>
  <si>
    <t>Raw Material Turnover Ratio</t>
  </si>
  <si>
    <t>Inventory Holding Period (Velocity Period)</t>
  </si>
  <si>
    <t>Debtor Turnover Ratio</t>
  </si>
  <si>
    <t>Debtors Collection Period</t>
  </si>
  <si>
    <t>Creditor Turnover Ratio</t>
  </si>
  <si>
    <t>Working Capital Turnover Ratio</t>
  </si>
  <si>
    <t>[F]</t>
  </si>
  <si>
    <t>Earning Per Share (EPS)</t>
  </si>
  <si>
    <t>Dividend Pay-out Ratio</t>
  </si>
  <si>
    <t>Dividend Yield Ratio</t>
  </si>
  <si>
    <t>Price Earning Ratio</t>
  </si>
  <si>
    <t>Creditor Payment Period</t>
  </si>
  <si>
    <t>46_ Ratios</t>
  </si>
  <si>
    <t>Ratio Analysis</t>
  </si>
  <si>
    <t>Yes</t>
  </si>
  <si>
    <t>No</t>
  </si>
  <si>
    <t>My Book</t>
  </si>
  <si>
    <t>Return on Equity (ROE)</t>
  </si>
  <si>
    <t>Return on Assets</t>
  </si>
  <si>
    <t>Finished Goods or Stock Turnover Ratio</t>
  </si>
  <si>
    <t>Fixed Assets Turnover Ratio</t>
  </si>
  <si>
    <t>Capital Employed Turnover Ratio</t>
  </si>
  <si>
    <t>Ratio</t>
  </si>
  <si>
    <t>Formula</t>
  </si>
  <si>
    <t>Numerator</t>
  </si>
  <si>
    <t>Denominator</t>
  </si>
  <si>
    <t>Quick Ratio or
 Acid test Ratio</t>
  </si>
  <si>
    <t>Debt Equity Ratio</t>
  </si>
  <si>
    <t>Interest on debt Fund</t>
  </si>
  <si>
    <t>Dividend on Preference Share Capital</t>
  </si>
  <si>
    <t>Sales net of returns</t>
  </si>
  <si>
    <t>Fixed Asset Turnover Ratio</t>
  </si>
  <si>
    <t>Sales Net of returns</t>
  </si>
  <si>
    <t>Net Fixed Assets</t>
  </si>
  <si>
    <t>Current Assets Less Current liabilities</t>
  </si>
  <si>
    <t>Credit Sales net of returns</t>
  </si>
  <si>
    <t>Credit Purchases Net of returns if any</t>
  </si>
  <si>
    <t>Gross Profit ratio</t>
  </si>
  <si>
    <t>Operating profit Ratio</t>
  </si>
  <si>
    <t>Net profit Ratio</t>
  </si>
  <si>
    <t>Net profit</t>
  </si>
  <si>
    <t>Earnings Per Share</t>
  </si>
  <si>
    <t>Dividend Per Share</t>
  </si>
  <si>
    <t>Profit distributed to equity share holders</t>
  </si>
  <si>
    <t>Amounts of dividend distributed per share</t>
  </si>
  <si>
    <t>Return On Assets</t>
  </si>
  <si>
    <t>Net Profit After Taxes</t>
  </si>
  <si>
    <t>1/2 of Opening and Closing Balance</t>
  </si>
  <si>
    <t>Net Income per rupee of average fixed assets</t>
  </si>
  <si>
    <t>Current Liabilities</t>
  </si>
  <si>
    <t>Inventories</t>
  </si>
  <si>
    <t>Receivables/Accruals</t>
  </si>
  <si>
    <t>Short term Loans</t>
  </si>
  <si>
    <t>Proposed or Unclaimed Dividend</t>
  </si>
  <si>
    <t>Provision for Expenses</t>
  </si>
  <si>
    <t xml:space="preserve">Bank Overdraft </t>
  </si>
  <si>
    <t>Cash Credit</t>
  </si>
  <si>
    <t>Current Assets</t>
  </si>
  <si>
    <t>Other Current Assets (if any)</t>
  </si>
  <si>
    <t>Bills Payable</t>
  </si>
  <si>
    <t>Advance received</t>
  </si>
  <si>
    <t>Provision for Taxation (net of Advance Tax)</t>
  </si>
  <si>
    <t>Other Current Liabilities (if any)</t>
  </si>
  <si>
    <t>Standard Ratio</t>
  </si>
  <si>
    <t>Analysis</t>
  </si>
  <si>
    <t>1. From Creditor's Point of View higher ratio is the best.
2. Higher ratio is good for company to get credit facility.
3. Higher ratio indicates blockage of investment in Current Assets.
4. Lower ratio Indicates strict credit policy and maintenance of optimal stock</t>
  </si>
  <si>
    <t>Quick Ratio or
 Acid test Ratio or Liquid Ratio</t>
  </si>
  <si>
    <t>Current Liabilities
Less: Bank Overdraft
Less: Cash Credit</t>
  </si>
  <si>
    <t>Current Assets
Less: Inventories
Less: Prepaid Expenses</t>
  </si>
  <si>
    <t>Inventories
+ Debtors
+ Cash &amp; Bank
+ Receivables/Accruals
+ Short term Loans
+ Marketable Investments</t>
  </si>
  <si>
    <t>Investment</t>
  </si>
  <si>
    <t>Long Term Investment</t>
  </si>
  <si>
    <t>Short - Term Investment (other than securities)</t>
  </si>
  <si>
    <t>Other Investments (if any)</t>
  </si>
  <si>
    <t>1. Higher is the best for both creditors' and company's point of view.
2. Lower ratio indicates huge investment in inventories by the company.</t>
  </si>
  <si>
    <t>Cash In Hand
+ Balance at Bank
+ non-trade Marketable investments
+ Short Term investments</t>
  </si>
  <si>
    <t>Indicates availability of cash to meet short term commitments.</t>
  </si>
  <si>
    <t>Accumulated Loss</t>
  </si>
  <si>
    <t>Bills Receivable</t>
  </si>
  <si>
    <t>Prepaid Expenditure</t>
  </si>
  <si>
    <t>Long term borrowed funds, i.e. Debentures, Long term loans from institutions</t>
  </si>
  <si>
    <t>Net Fixed Assets
+ Total Current Assets
(Only tangible Assets will be included)</t>
  </si>
  <si>
    <t>Interest on Debt
+ Installment of Debt
(Principal Repaid)</t>
  </si>
  <si>
    <t>Sundry Creditors (For Goods)
+ Outstanding Expenses
+ Short Term Loans &amp; advances
+ Bank Overdraft/ Cash Credit
+ Provision for Taxation
+ Proposed or Unclaimed Dividend</t>
  </si>
  <si>
    <t>Indicates cash position of the company.</t>
  </si>
  <si>
    <t>Ability to meet regular cash expenses.</t>
  </si>
  <si>
    <r>
      <t>Current Assets</t>
    </r>
    <r>
      <rPr>
        <sz val="10"/>
        <color indexed="9"/>
        <rFont val="Arial"/>
        <family val="2"/>
      </rPr>
      <t xml:space="preserve">
Current Liabilities</t>
    </r>
  </si>
  <si>
    <r>
      <t>Quick Assets</t>
    </r>
    <r>
      <rPr>
        <sz val="10"/>
        <color indexed="9"/>
        <rFont val="Arial"/>
        <family val="2"/>
      </rPr>
      <t xml:space="preserve">
Quick Liabilities</t>
    </r>
  </si>
  <si>
    <r>
      <t>Cash Reservoir</t>
    </r>
    <r>
      <rPr>
        <sz val="10"/>
        <color indexed="9"/>
        <rFont val="Arial"/>
        <family val="2"/>
      </rPr>
      <t xml:space="preserve">
Current Liabilities</t>
    </r>
  </si>
  <si>
    <r>
      <t xml:space="preserve">Cash Reservoir
</t>
    </r>
    <r>
      <rPr>
        <sz val="10"/>
        <color indexed="9"/>
        <rFont val="Arial"/>
        <family val="2"/>
      </rPr>
      <t>Total Assets</t>
    </r>
  </si>
  <si>
    <r>
      <t>Cash Reservoir</t>
    </r>
    <r>
      <rPr>
        <sz val="10"/>
        <color indexed="9"/>
        <rFont val="Arial"/>
        <family val="2"/>
      </rPr>
      <t xml:space="preserve">
Cash Expenses per Day</t>
    </r>
  </si>
  <si>
    <r>
      <t>Annual Cash Expenses</t>
    </r>
    <r>
      <rPr>
        <sz val="10"/>
        <color indexed="9"/>
        <rFont val="Arial"/>
        <family val="2"/>
      </rPr>
      <t xml:space="preserve">
365
Cash expenses=Total expenses - Depreciation and write offs</t>
    </r>
  </si>
  <si>
    <r>
      <t>Fixed Charge Bearing Capital</t>
    </r>
    <r>
      <rPr>
        <sz val="10"/>
        <color indexed="9"/>
        <rFont val="Arial"/>
        <family val="2"/>
      </rPr>
      <t xml:space="preserve">
Equity share holders Funds</t>
    </r>
  </si>
  <si>
    <r>
      <t>Debt</t>
    </r>
    <r>
      <rPr>
        <sz val="10"/>
        <color indexed="9"/>
        <rFont val="Arial"/>
        <family val="2"/>
      </rPr>
      <t xml:space="preserve">
Equity</t>
    </r>
  </si>
  <si>
    <t xml:space="preserve">Equity Share Capital 
+ Reserves and Surplus
Less: Accumulated Losses if any 
</t>
  </si>
  <si>
    <t>Equity Share Capital
+ Preference Share Capital
+ Reserves and Surplus
Less: Accumulated losses if any</t>
  </si>
  <si>
    <t>Share Capital</t>
  </si>
  <si>
    <t>Equity Share Capital (Issued and Paid up)</t>
  </si>
  <si>
    <t>Preference Share Capital (Issued and Paid up)</t>
  </si>
  <si>
    <t>Reserves and Surplus</t>
  </si>
  <si>
    <t>General Reserves</t>
  </si>
  <si>
    <t>Accumulated Profits</t>
  </si>
  <si>
    <t>Other reserves (available for shareholders)</t>
  </si>
  <si>
    <t xml:space="preserve">Long Term Loans </t>
  </si>
  <si>
    <t>Institutional Loans</t>
  </si>
  <si>
    <t>Debt to Captial Employed Ratio</t>
  </si>
  <si>
    <r>
      <t xml:space="preserve">Debt
</t>
    </r>
    <r>
      <rPr>
        <sz val="10"/>
        <color indexed="9"/>
        <rFont val="Arial"/>
        <family val="2"/>
      </rPr>
      <t>Capital Employed</t>
    </r>
  </si>
  <si>
    <t>Equity Share Capital
+ Preference Share Capital
+ Reserves and Surplus
Less: Accumulated losses if any 
+ Debt (i.e. Numerator)</t>
  </si>
  <si>
    <t xml:space="preserve">Preference Share Capital
+ Debentures 
+ Long Term Loans
</t>
  </si>
  <si>
    <t>Equity Share Capital
+ Preference Share Capital
+ Reserves &amp; Surplus
Less Accumulated Reserves</t>
  </si>
  <si>
    <t>Depreciation</t>
  </si>
  <si>
    <r>
      <t xml:space="preserve">Proprietary Funds
</t>
    </r>
    <r>
      <rPr>
        <sz val="10"/>
        <color indexed="9"/>
        <rFont val="Arial"/>
        <family val="2"/>
      </rPr>
      <t>Total Assets</t>
    </r>
  </si>
  <si>
    <t>Fixed Asset to Capital Employed</t>
  </si>
  <si>
    <r>
      <t>Fixed Assets</t>
    </r>
    <r>
      <rPr>
        <sz val="10"/>
        <color indexed="9"/>
        <rFont val="Arial"/>
        <family val="2"/>
      </rPr>
      <t xml:space="preserve">
Capital Employed</t>
    </r>
  </si>
  <si>
    <t>Less than 1</t>
  </si>
  <si>
    <t>Equity Share Capital
+ Preference Share Capital
+ Reserves and Surplus
Less: Accumulated losses if any 
+ Long term borrowed funds, i.e. Debentures, Long term loans from institutions</t>
  </si>
  <si>
    <t>Net Fixed Assets i.e.
Gross Block - Depreciation</t>
  </si>
  <si>
    <r>
      <t>Earnings for Debt service</t>
    </r>
    <r>
      <rPr>
        <sz val="10"/>
        <color indexed="9"/>
        <rFont val="Arial"/>
        <family val="2"/>
      </rPr>
      <t xml:space="preserve">
(Interest + Installment)</t>
    </r>
  </si>
  <si>
    <r>
      <t>Earnings before Interest &amp; Tax</t>
    </r>
    <r>
      <rPr>
        <sz val="10"/>
        <color indexed="9"/>
        <rFont val="Arial"/>
        <family val="2"/>
      </rPr>
      <t xml:space="preserve">
Interest</t>
    </r>
  </si>
  <si>
    <r>
      <t>Earnings after Tax</t>
    </r>
    <r>
      <rPr>
        <sz val="10"/>
        <color indexed="9"/>
        <rFont val="Arial"/>
        <family val="2"/>
      </rPr>
      <t xml:space="preserve">
Preference Dividend</t>
    </r>
  </si>
  <si>
    <t>EAT (or PAT)</t>
  </si>
  <si>
    <r>
      <t>Earnings after Tax</t>
    </r>
    <r>
      <rPr>
        <sz val="10"/>
        <color indexed="9"/>
        <rFont val="Arial"/>
        <family val="2"/>
      </rPr>
      <t xml:space="preserve">
Equity Dividend</t>
    </r>
  </si>
  <si>
    <t>Dividend on Equity Share Capital</t>
  </si>
  <si>
    <t>Profits</t>
  </si>
  <si>
    <t>Gross Profit</t>
  </si>
  <si>
    <t>Net Profit</t>
  </si>
  <si>
    <t>Distribution of Profit</t>
  </si>
  <si>
    <t>Profit After Tax (PAT or EAT)</t>
  </si>
  <si>
    <t>Profit and Loss Account items</t>
  </si>
  <si>
    <t>Interest on Borrowed funds or on debts</t>
  </si>
  <si>
    <t>Other Items</t>
  </si>
  <si>
    <t>1. Indicates extend of current earnings available for meeting commitments 
    and outflow towards interest and installments.
2. Higher shall be the best</t>
  </si>
  <si>
    <t>Greater than 1</t>
  </si>
  <si>
    <t xml:space="preserve">1. Indicates ability to meet interest obligations of the current year. </t>
  </si>
  <si>
    <t>1. Indicates ability to pay dividend on Equity share capital.
2. Higher shall be the best.</t>
  </si>
  <si>
    <t>1. Indicates ability to pay dividend on Preference share capital.
2. Higher shall be the best.</t>
  </si>
  <si>
    <t>Provision for Tax</t>
  </si>
  <si>
    <t>EAT+Tax+ Interest on debt funds</t>
  </si>
  <si>
    <t>Return On Investment (ROI) Or Return On Capital Employed (ROCE)</t>
  </si>
  <si>
    <t>Equity Share Capital
+ Prefence share capital
+ Reserves &amp; Surplus
+ Debentures and long term Loans
Less: Accumulated Losses
Less: Non trade Investments</t>
  </si>
  <si>
    <t>Return on Investment (ROI) or Return on Capital Employed ( ROCE)</t>
  </si>
  <si>
    <t>EAT / PAT</t>
  </si>
  <si>
    <t>PBIT
Add: Non operating Expenses net of non operating income</t>
  </si>
  <si>
    <t>PBIT
+ Non Cash Operating expense
+ Non Operating Adjustments</t>
  </si>
  <si>
    <t>Return on Equity or Return on Equity Shareholder's fund</t>
  </si>
  <si>
    <t>Net profit
Add: Non operating expenses 
Less: Non operating Incomes</t>
  </si>
  <si>
    <r>
      <t>Gross profit</t>
    </r>
    <r>
      <rPr>
        <sz val="10"/>
        <color indexed="9"/>
        <rFont val="Arial"/>
        <family val="2"/>
      </rPr>
      <t xml:space="preserve"> 
Sales</t>
    </r>
  </si>
  <si>
    <r>
      <t>Net profit</t>
    </r>
    <r>
      <rPr>
        <sz val="10"/>
        <color indexed="9"/>
        <rFont val="Arial"/>
        <family val="2"/>
      </rPr>
      <t xml:space="preserve">
Sales</t>
    </r>
  </si>
  <si>
    <r>
      <t>Operating profit</t>
    </r>
    <r>
      <rPr>
        <sz val="10"/>
        <color indexed="9"/>
        <rFont val="Arial"/>
        <family val="2"/>
      </rPr>
      <t xml:space="preserve"> 
Sales</t>
    </r>
  </si>
  <si>
    <r>
      <t xml:space="preserve">Total Earnings </t>
    </r>
    <r>
      <rPr>
        <sz val="10"/>
        <color indexed="9"/>
        <rFont val="Arial"/>
        <family val="2"/>
      </rPr>
      <t xml:space="preserve">
Total capital Employed</t>
    </r>
  </si>
  <si>
    <r>
      <t>Net Profit after Taxes</t>
    </r>
    <r>
      <rPr>
        <sz val="10"/>
        <color indexed="9"/>
        <rFont val="Arial"/>
        <family val="2"/>
      </rPr>
      <t xml:space="preserve">
Average Total Assets</t>
    </r>
  </si>
  <si>
    <r>
      <t xml:space="preserve">Cost of goods sold
</t>
    </r>
    <r>
      <rPr>
        <sz val="10"/>
        <color indexed="9"/>
        <rFont val="Arial"/>
        <family val="2"/>
      </rPr>
      <t>Sales</t>
    </r>
  </si>
  <si>
    <t>Gross profit as per trading Account</t>
  </si>
  <si>
    <t>Non-operating income</t>
  </si>
  <si>
    <t>Other operating income</t>
  </si>
  <si>
    <t>Investment in Non-trade marketable securities (Non-trade investment)</t>
  </si>
  <si>
    <t>Net working capital</t>
  </si>
  <si>
    <t>Average Total Assets (1/2 of opening + closing)</t>
  </si>
  <si>
    <t>Opening Stock
+ Purchase 
+ Direct Expenditures
+ Manufacturing Exp. - closing stock</t>
  </si>
  <si>
    <t>Cost of Goods sold (cost of sales)</t>
  </si>
  <si>
    <t>1. Higher shall be the best. Initial target of the company to match with 
    industry standard.
2. This ratio indicates management efficiency.</t>
  </si>
  <si>
    <t>1. Higher shall be the best. Initial target of the company to match with 
    industry standard.
2. This ratio indicates basic profitability</t>
  </si>
  <si>
    <t>1. Higher shall be the best. Initial target of the company to match with 
    industry standard.
2. This ratio indicates overall profitability.</t>
  </si>
  <si>
    <t>1. Higher shall be the best. Initial target of the company to match with 
    industry standard.
2. This ratio indicates the company's ability to provide return to shareholders.</t>
  </si>
  <si>
    <r>
      <t>Earnings After Tax</t>
    </r>
    <r>
      <rPr>
        <sz val="10"/>
        <color indexed="9"/>
        <rFont val="Arial"/>
        <family val="2"/>
      </rPr>
      <t xml:space="preserve">
Shareholder's Fund</t>
    </r>
  </si>
  <si>
    <t>1. Higher shall be the best. Initial target of the company to match with 
    industry standard.
2. This ratio indicates the company's ability to earn return on funds invested.
3. Comparison of ROCE with rate of interest of debt leads to financial 
    leverage. If ROCE &gt; Interest rate, use of debt funds is justified</t>
  </si>
  <si>
    <t>Indicates ratio of cost of sales</t>
  </si>
  <si>
    <r>
      <t>Sales</t>
    </r>
    <r>
      <rPr>
        <sz val="10"/>
        <color indexed="9"/>
        <rFont val="Arial"/>
        <family val="2"/>
      </rPr>
      <t xml:space="preserve">
Capital Employed</t>
    </r>
  </si>
  <si>
    <r>
      <t>Turnover</t>
    </r>
    <r>
      <rPr>
        <sz val="10"/>
        <color indexed="9"/>
        <rFont val="Arial"/>
        <family val="2"/>
      </rPr>
      <t xml:space="preserve">
Fixed Assets</t>
    </r>
  </si>
  <si>
    <r>
      <t xml:space="preserve">Turnover </t>
    </r>
    <r>
      <rPr>
        <sz val="10"/>
        <color indexed="9"/>
        <rFont val="Arial"/>
        <family val="2"/>
      </rPr>
      <t xml:space="preserve">
Net Working Capital</t>
    </r>
  </si>
  <si>
    <r>
      <t>Cost of Goods Sold</t>
    </r>
    <r>
      <rPr>
        <sz val="10"/>
        <color indexed="9"/>
        <rFont val="Arial"/>
        <family val="2"/>
      </rPr>
      <t xml:space="preserve">
Average Stock</t>
    </r>
  </si>
  <si>
    <r>
      <t xml:space="preserve">Credit Sales </t>
    </r>
    <r>
      <rPr>
        <sz val="10"/>
        <color indexed="9"/>
        <rFont val="Arial"/>
        <family val="2"/>
      </rPr>
      <t xml:space="preserve">
Average Accounts receivable</t>
    </r>
  </si>
  <si>
    <r>
      <t>Credit Purchases</t>
    </r>
    <r>
      <rPr>
        <sz val="10"/>
        <color indexed="9"/>
        <rFont val="Arial"/>
        <family val="2"/>
      </rPr>
      <t xml:space="preserve">
Average Accounts payable</t>
    </r>
  </si>
  <si>
    <r>
      <t xml:space="preserve">AP= Creditors+ BP
Average AP=
</t>
    </r>
    <r>
      <rPr>
        <u/>
        <sz val="10"/>
        <color indexed="9"/>
        <rFont val="Arial"/>
        <family val="2"/>
      </rPr>
      <t>Opening Bal+Closing Bal</t>
    </r>
    <r>
      <rPr>
        <sz val="10"/>
        <color indexed="9"/>
        <rFont val="Arial"/>
        <family val="2"/>
      </rPr>
      <t xml:space="preserve">
2</t>
    </r>
  </si>
  <si>
    <t>Materials + Wages+ Production OH</t>
  </si>
  <si>
    <r>
      <t xml:space="preserve">Raw Material Consumed
</t>
    </r>
    <r>
      <rPr>
        <sz val="10"/>
        <color indexed="9"/>
        <rFont val="Arial"/>
        <family val="2"/>
      </rPr>
      <t>Average stock of Raw material</t>
    </r>
  </si>
  <si>
    <t>Closing Stock of Raw Material</t>
  </si>
  <si>
    <t>Opening Stock of Raw Material</t>
  </si>
  <si>
    <t>Invetory Holding Period 
(Velocity Period)</t>
  </si>
  <si>
    <r>
      <t xml:space="preserve">365 Days
</t>
    </r>
    <r>
      <rPr>
        <sz val="10"/>
        <color indexed="9"/>
        <rFont val="Arial"/>
        <family val="2"/>
      </rPr>
      <t>Stock Turnover Ratio</t>
    </r>
  </si>
  <si>
    <t>Either 365 days or 12 months or 52 weeks</t>
  </si>
  <si>
    <t>Finished goods Turnover Ratio or Raw material Turnover Ratio</t>
  </si>
  <si>
    <t>Accounts Receivable = Debtors+ Bills Receivable</t>
  </si>
  <si>
    <t xml:space="preserve">  -  Closing Balance</t>
  </si>
  <si>
    <t xml:space="preserve">  -  Opening Balance</t>
  </si>
  <si>
    <r>
      <t xml:space="preserve">365 Days
</t>
    </r>
    <r>
      <rPr>
        <sz val="10"/>
        <color indexed="9"/>
        <rFont val="Arial"/>
        <family val="2"/>
      </rPr>
      <t>Debtor turnover ratio</t>
    </r>
  </si>
  <si>
    <t>Debtors trunover ratio as per above</t>
  </si>
  <si>
    <t>Creditors Payment Period</t>
  </si>
  <si>
    <t>Creditors Turnover Ratio</t>
  </si>
  <si>
    <t>Debtors Turnover Ratio</t>
  </si>
  <si>
    <r>
      <t xml:space="preserve">365 Days
</t>
    </r>
    <r>
      <rPr>
        <sz val="10"/>
        <color indexed="9"/>
        <rFont val="Arial"/>
        <family val="2"/>
      </rPr>
      <t>Creditors turnover ratio</t>
    </r>
  </si>
  <si>
    <t>Creditors trunover ratio as per above</t>
  </si>
  <si>
    <t>Capital employed Turnover Ratio</t>
  </si>
  <si>
    <t>LIQUIDITY RATIO / SHORT TERM SOLVENCY RATIO</t>
  </si>
  <si>
    <t>CAPITAL STRUCTURE RATIOS-INDICATOR OF FINANCING TECHNIQUES AND LONG TERM SOLVENCY</t>
  </si>
  <si>
    <t xml:space="preserve">COVERAGE RATIOS </t>
  </si>
  <si>
    <t>PROFITABILITY RATIO</t>
  </si>
  <si>
    <t>TURNOVER RATIO / ACTIVITY RATIO / VELOCITY RATIO</t>
  </si>
  <si>
    <t>MARKET-TEST RATIO / FINANCIAL POSITION RATIO</t>
  </si>
  <si>
    <t>1. Lower ratio indicates maintaining excess stock or inclusion of outdated / 
    slow moving items in the stock.
2. Higher ratio indicates that the company's Purchase and Sales department
    works efficiently</t>
  </si>
  <si>
    <t>Same as Above</t>
  </si>
  <si>
    <t>Debt to Capital Employed Ratio</t>
  </si>
  <si>
    <t>1. Shows extend of owners fund utilized in financing assets.
2. If major part of total assets is of current assets then lower ratio may not 
    be the cause for liquidity problem.
3. If core (permanent) working capital is higher, higher ratio is the best.
4. If core (permanent) working capital is lower, ratio of 1:1 is good.</t>
  </si>
  <si>
    <t>The ratio indicates proportion of total capital employed invested in fixed assets.</t>
  </si>
  <si>
    <t>1. Lower ratio indicates the efficiency level of purchase department or it 
    indicates that company is maintaining stock lower than its normal 
    requirements.</t>
  </si>
  <si>
    <t>Inventory Holding Period 
(Velocity Period)</t>
  </si>
  <si>
    <t>Indicates working capital cycle</t>
  </si>
  <si>
    <t>Indicates ability of company to generate sales per rupee of long term investment. The higher the turnover, better the ratio is.</t>
  </si>
  <si>
    <t>Dividend Per Shaer (DPS)</t>
  </si>
  <si>
    <t>Profit After Taxes 
Less: Preference Dividend</t>
  </si>
  <si>
    <r>
      <t>PAT - Preference Dividend</t>
    </r>
    <r>
      <rPr>
        <sz val="10"/>
        <color indexed="9"/>
        <rFont val="Arial"/>
        <family val="2"/>
      </rPr>
      <t xml:space="preserve">
Number of Equity Shares</t>
    </r>
  </si>
  <si>
    <t>Total Number of Equity shares Outstanding</t>
  </si>
  <si>
    <r>
      <t xml:space="preserve">Dividend to Equity Shareholders
</t>
    </r>
    <r>
      <rPr>
        <sz val="10"/>
        <color indexed="9"/>
        <rFont val="Arial"/>
        <family val="2"/>
      </rPr>
      <t>Number of Equity Shares</t>
    </r>
  </si>
  <si>
    <t>Dividend Pay-Out ratio</t>
  </si>
  <si>
    <r>
      <t xml:space="preserve">Total Dividend
</t>
    </r>
    <r>
      <rPr>
        <sz val="10"/>
        <color indexed="9"/>
        <rFont val="Arial"/>
        <family val="2"/>
      </rPr>
      <t>PAT</t>
    </r>
  </si>
  <si>
    <t>Equity Dividend + Preference Dividend</t>
  </si>
  <si>
    <t>Profit After Tax</t>
  </si>
  <si>
    <r>
      <t xml:space="preserve">DPS
</t>
    </r>
    <r>
      <rPr>
        <sz val="10"/>
        <color indexed="9"/>
        <rFont val="Arial"/>
        <family val="2"/>
      </rPr>
      <t>MPS</t>
    </r>
  </si>
  <si>
    <t>Dividend per share</t>
  </si>
  <si>
    <t>Market price per share</t>
  </si>
  <si>
    <t>Price Earning Ratio (P/E Ratio)</t>
  </si>
  <si>
    <r>
      <t xml:space="preserve">MPS
</t>
    </r>
    <r>
      <rPr>
        <sz val="10"/>
        <color indexed="9"/>
        <rFont val="Arial"/>
        <family val="2"/>
      </rPr>
      <t>EPS</t>
    </r>
  </si>
  <si>
    <t>Earning Per Share</t>
  </si>
  <si>
    <t>Indicates return on market price based on dividend</t>
  </si>
  <si>
    <t>Return or income per share, whether or not distributed as dividends
Higher shall be the best</t>
  </si>
  <si>
    <t>Indicates price earning capacity of the company</t>
  </si>
  <si>
    <t>Market Price per Share</t>
  </si>
  <si>
    <t>Actual Ratio 
Current Year</t>
  </si>
  <si>
    <t>Actual Ratio 
Previous Year</t>
  </si>
  <si>
    <t>Current Year</t>
  </si>
  <si>
    <t>Previous Year</t>
  </si>
  <si>
    <t>Particulars</t>
  </si>
  <si>
    <t>Total Current Liabilities</t>
  </si>
  <si>
    <t>Total Current Assets</t>
  </si>
  <si>
    <t>Total Assets</t>
  </si>
  <si>
    <t>Other (if any)</t>
  </si>
  <si>
    <r>
      <t xml:space="preserve">Dividend on Preference Shares </t>
    </r>
    <r>
      <rPr>
        <b/>
        <sz val="10"/>
        <rFont val="Arial"/>
        <family val="2"/>
      </rPr>
      <t>(Enter total dividend)</t>
    </r>
  </si>
  <si>
    <r>
      <t xml:space="preserve">Dividend on Equity Shares </t>
    </r>
    <r>
      <rPr>
        <b/>
        <sz val="10"/>
        <rFont val="Arial"/>
        <family val="2"/>
      </rPr>
      <t>(Enter total dividend)</t>
    </r>
  </si>
  <si>
    <r>
      <t xml:space="preserve">Equity share capital (issued and paid up) </t>
    </r>
    <r>
      <rPr>
        <b/>
        <sz val="11"/>
        <rFont val="Arial"/>
        <family val="2"/>
      </rPr>
      <t>(enter number of shares)</t>
    </r>
  </si>
  <si>
    <r>
      <t xml:space="preserve">Preference share capital (issued and paid up) </t>
    </r>
    <r>
      <rPr>
        <b/>
        <sz val="11"/>
        <rFont val="Arial"/>
        <family val="2"/>
      </rPr>
      <t>(enter number of shares)</t>
    </r>
  </si>
  <si>
    <t>EAT+Tax+ Interest on debt funds (PBIT)</t>
  </si>
  <si>
    <t>Operating Profit = Net profit + Non operating expenses - Non operating Incomes</t>
  </si>
  <si>
    <t>Total Non-operating Expenditures</t>
  </si>
  <si>
    <t>Total Share capital
Less: Preference Share Capital
Add: Reserves and Surplus
Less: Accumulated Losses</t>
  </si>
  <si>
    <t>Raw Material Consumed</t>
  </si>
  <si>
    <r>
      <t>Opening Stock + Closing Stock</t>
    </r>
    <r>
      <rPr>
        <sz val="10"/>
        <color indexed="9"/>
        <rFont val="Arial"/>
        <family val="2"/>
      </rPr>
      <t xml:space="preserve">
2</t>
    </r>
  </si>
  <si>
    <t>Credit Purchase</t>
  </si>
  <si>
    <t>Profit Before Tax and Interest (PBIT)</t>
  </si>
  <si>
    <t>Other long term borrowed funds</t>
  </si>
  <si>
    <r>
      <t xml:space="preserve">Other non-cash operating expenses / adjustments (if any) </t>
    </r>
    <r>
      <rPr>
        <b/>
        <sz val="10"/>
        <rFont val="Arial"/>
        <family val="2"/>
      </rPr>
      <t>(e.g. written off items or like debits)</t>
    </r>
  </si>
  <si>
    <t>Principal amount of debt repaid during the year (Installment)</t>
  </si>
  <si>
    <t>Credit Sales</t>
  </si>
  <si>
    <t>Equity Share Capital
+ Preference share capital
+ Reserves &amp; Surplus
+ Debentures and long term Loans
Less: Accumulated Losses
Less: Non trade Investments</t>
  </si>
  <si>
    <t>Debtors turnover ratio as per above</t>
  </si>
  <si>
    <t>Creditors turnover ratio as per above</t>
  </si>
  <si>
    <t>Indicates portion of profit distributed as dividend</t>
  </si>
  <si>
    <t>Total Income (total of credit side of P&amp;L A/c) (Please enter this figure manualy from P&amp;L)</t>
  </si>
  <si>
    <t>Total Expenditure (total of debit side of P&amp;L A/c)  (Please enter this figure manualy from P&amp;L)</t>
  </si>
  <si>
    <t>Company Name:</t>
  </si>
  <si>
    <t>Period of Analysis:</t>
  </si>
  <si>
    <t>ABC Ltd.</t>
  </si>
  <si>
    <t>Q1</t>
  </si>
  <si>
    <r>
      <t>Current Assets</t>
    </r>
    <r>
      <rPr>
        <sz val="10"/>
        <rFont val="Arial"/>
        <family val="2"/>
      </rPr>
      <t xml:space="preserve">
Current Liabilities</t>
    </r>
  </si>
  <si>
    <r>
      <t>Quick Assets</t>
    </r>
    <r>
      <rPr>
        <sz val="10"/>
        <rFont val="Arial"/>
        <family val="2"/>
      </rPr>
      <t xml:space="preserve">
Quick Liabilities</t>
    </r>
  </si>
  <si>
    <r>
      <t>Cash Reservoir</t>
    </r>
    <r>
      <rPr>
        <sz val="10"/>
        <rFont val="Arial"/>
        <family val="2"/>
      </rPr>
      <t xml:space="preserve">
Current Liabilities</t>
    </r>
  </si>
  <si>
    <r>
      <t xml:space="preserve">Cash Reservoir
</t>
    </r>
    <r>
      <rPr>
        <sz val="10"/>
        <rFont val="Arial"/>
        <family val="2"/>
      </rPr>
      <t>Total Assets</t>
    </r>
  </si>
  <si>
    <r>
      <t>Cash Reservoir</t>
    </r>
    <r>
      <rPr>
        <sz val="10"/>
        <rFont val="Arial"/>
        <family val="2"/>
      </rPr>
      <t xml:space="preserve">
Cash Expenses per Day</t>
    </r>
  </si>
  <si>
    <r>
      <t>Annual Cash Expenses</t>
    </r>
    <r>
      <rPr>
        <sz val="10"/>
        <rFont val="Arial"/>
        <family val="2"/>
      </rPr>
      <t xml:space="preserve">
365
Cash expenses=Total expenses - Depreciation and write offs</t>
    </r>
  </si>
  <si>
    <r>
      <t>Debt</t>
    </r>
    <r>
      <rPr>
        <sz val="10"/>
        <rFont val="Arial"/>
        <family val="2"/>
      </rPr>
      <t xml:space="preserve">
Equity</t>
    </r>
  </si>
  <si>
    <r>
      <t xml:space="preserve">Debt
</t>
    </r>
    <r>
      <rPr>
        <sz val="10"/>
        <rFont val="Arial"/>
        <family val="2"/>
      </rPr>
      <t>Capital Employed</t>
    </r>
  </si>
  <si>
    <r>
      <t xml:space="preserve">Proprietary Funds
</t>
    </r>
    <r>
      <rPr>
        <sz val="10"/>
        <rFont val="Arial"/>
        <family val="2"/>
      </rPr>
      <t>Total Assets</t>
    </r>
  </si>
  <si>
    <r>
      <t>Fixed Charge Bearing Capital</t>
    </r>
    <r>
      <rPr>
        <sz val="10"/>
        <rFont val="Arial"/>
        <family val="2"/>
      </rPr>
      <t xml:space="preserve">
Equity share holders Funds</t>
    </r>
  </si>
  <si>
    <r>
      <t>Fixed Assets</t>
    </r>
    <r>
      <rPr>
        <sz val="10"/>
        <rFont val="Arial"/>
        <family val="2"/>
      </rPr>
      <t xml:space="preserve">
Capital Employed</t>
    </r>
  </si>
  <si>
    <r>
      <t>Earnings after Tax</t>
    </r>
    <r>
      <rPr>
        <sz val="10"/>
        <rFont val="Arial"/>
        <family val="2"/>
      </rPr>
      <t xml:space="preserve">
Preference Dividend</t>
    </r>
  </si>
  <si>
    <r>
      <t>Earnings after Tax</t>
    </r>
    <r>
      <rPr>
        <sz val="10"/>
        <rFont val="Arial"/>
        <family val="2"/>
      </rPr>
      <t xml:space="preserve">
Equity Dividend</t>
    </r>
  </si>
  <si>
    <r>
      <t>Earnings for Debt service</t>
    </r>
    <r>
      <rPr>
        <sz val="10"/>
        <rFont val="Arial"/>
        <family val="2"/>
      </rPr>
      <t xml:space="preserve">
(Interest + Installment)</t>
    </r>
  </si>
  <si>
    <r>
      <t>Earnings before Interest &amp; Tax</t>
    </r>
    <r>
      <rPr>
        <sz val="10"/>
        <rFont val="Arial"/>
        <family val="2"/>
      </rPr>
      <t xml:space="preserve">
Interest</t>
    </r>
  </si>
  <si>
    <r>
      <t>Gross profit</t>
    </r>
    <r>
      <rPr>
        <sz val="10"/>
        <rFont val="Arial"/>
        <family val="2"/>
      </rPr>
      <t xml:space="preserve"> 
Sales</t>
    </r>
  </si>
  <si>
    <r>
      <t>Net profit</t>
    </r>
    <r>
      <rPr>
        <sz val="10"/>
        <rFont val="Arial"/>
        <family val="2"/>
      </rPr>
      <t xml:space="preserve">
Sales</t>
    </r>
  </si>
  <si>
    <r>
      <t>Operating profit</t>
    </r>
    <r>
      <rPr>
        <sz val="10"/>
        <rFont val="Arial"/>
        <family val="2"/>
      </rPr>
      <t xml:space="preserve"> 
Sales</t>
    </r>
  </si>
  <si>
    <r>
      <t xml:space="preserve">Total Earnings </t>
    </r>
    <r>
      <rPr>
        <sz val="10"/>
        <rFont val="Arial"/>
        <family val="2"/>
      </rPr>
      <t xml:space="preserve">
Total capital Employed</t>
    </r>
  </si>
  <si>
    <r>
      <t>Earnings After Tax</t>
    </r>
    <r>
      <rPr>
        <sz val="10"/>
        <rFont val="Arial"/>
        <family val="2"/>
      </rPr>
      <t xml:space="preserve">
Shareholder's Fund</t>
    </r>
  </si>
  <si>
    <r>
      <t>Net Profit after Taxes</t>
    </r>
    <r>
      <rPr>
        <sz val="10"/>
        <rFont val="Arial"/>
        <family val="2"/>
      </rPr>
      <t xml:space="preserve">
Average Total Assets</t>
    </r>
  </si>
  <si>
    <r>
      <t xml:space="preserve">Cost of goods sold
</t>
    </r>
    <r>
      <rPr>
        <sz val="10"/>
        <rFont val="Arial"/>
        <family val="2"/>
      </rPr>
      <t>Sales</t>
    </r>
  </si>
  <si>
    <r>
      <t>Cost of Goods Sold</t>
    </r>
    <r>
      <rPr>
        <sz val="10"/>
        <rFont val="Arial"/>
        <family val="2"/>
      </rPr>
      <t xml:space="preserve">
Average Stock</t>
    </r>
  </si>
  <si>
    <r>
      <t>Opening Stock +Closing Stock</t>
    </r>
    <r>
      <rPr>
        <sz val="10"/>
        <rFont val="Arial"/>
        <family val="2"/>
      </rPr>
      <t xml:space="preserve">
2</t>
    </r>
  </si>
  <si>
    <r>
      <t xml:space="preserve">Raw Material Consumed
</t>
    </r>
    <r>
      <rPr>
        <sz val="10"/>
        <rFont val="Arial"/>
        <family val="2"/>
      </rPr>
      <t>Average stock of Raw material</t>
    </r>
  </si>
  <si>
    <r>
      <t xml:space="preserve">Opening WIP+Closing WIP
</t>
    </r>
    <r>
      <rPr>
        <sz val="10"/>
        <rFont val="Arial"/>
        <family val="2"/>
      </rPr>
      <t>2</t>
    </r>
  </si>
  <si>
    <r>
      <t xml:space="preserve">365 Days
</t>
    </r>
    <r>
      <rPr>
        <sz val="10"/>
        <rFont val="Arial"/>
        <family val="2"/>
      </rPr>
      <t>Stock Turnover Ratio</t>
    </r>
  </si>
  <si>
    <r>
      <t xml:space="preserve">Credit Sales </t>
    </r>
    <r>
      <rPr>
        <sz val="10"/>
        <rFont val="Arial"/>
        <family val="2"/>
      </rPr>
      <t xml:space="preserve">
Average Accounts receivable</t>
    </r>
  </si>
  <si>
    <r>
      <t xml:space="preserve">365 Days
</t>
    </r>
    <r>
      <rPr>
        <sz val="10"/>
        <rFont val="Arial"/>
        <family val="2"/>
      </rPr>
      <t>Debtor turnover ratio</t>
    </r>
  </si>
  <si>
    <r>
      <t>Credit Purchases</t>
    </r>
    <r>
      <rPr>
        <sz val="10"/>
        <rFont val="Arial"/>
        <family val="2"/>
      </rPr>
      <t xml:space="preserve">
Average Accounts payable</t>
    </r>
  </si>
  <si>
    <r>
      <t xml:space="preserve">AP= Creditors+ BP
Average AP=
</t>
    </r>
    <r>
      <rPr>
        <u/>
        <sz val="10"/>
        <rFont val="Arial"/>
        <family val="2"/>
      </rPr>
      <t>Opening Bal+Closing Bal</t>
    </r>
    <r>
      <rPr>
        <sz val="10"/>
        <rFont val="Arial"/>
        <family val="2"/>
      </rPr>
      <t xml:space="preserve">
2</t>
    </r>
  </si>
  <si>
    <r>
      <t xml:space="preserve">365 Days
</t>
    </r>
    <r>
      <rPr>
        <sz val="10"/>
        <rFont val="Arial"/>
        <family val="2"/>
      </rPr>
      <t>Creditors turnover ratio</t>
    </r>
  </si>
  <si>
    <r>
      <t xml:space="preserve">Turnover </t>
    </r>
    <r>
      <rPr>
        <sz val="10"/>
        <rFont val="Arial"/>
        <family val="2"/>
      </rPr>
      <t xml:space="preserve">
Net Working Capital</t>
    </r>
  </si>
  <si>
    <r>
      <t>Turnover</t>
    </r>
    <r>
      <rPr>
        <sz val="10"/>
        <rFont val="Arial"/>
        <family val="2"/>
      </rPr>
      <t xml:space="preserve">
Fixed Assets</t>
    </r>
  </si>
  <si>
    <r>
      <t>Sales</t>
    </r>
    <r>
      <rPr>
        <sz val="10"/>
        <rFont val="Arial"/>
        <family val="2"/>
      </rPr>
      <t xml:space="preserve">
Capital Employed</t>
    </r>
  </si>
  <si>
    <r>
      <t>PAT - Preference Dividend</t>
    </r>
    <r>
      <rPr>
        <sz val="10"/>
        <rFont val="Arial"/>
        <family val="2"/>
      </rPr>
      <t xml:space="preserve">
Number of Equity Shares</t>
    </r>
  </si>
  <si>
    <r>
      <t xml:space="preserve">Dividend to Equity Shareholders
</t>
    </r>
    <r>
      <rPr>
        <sz val="10"/>
        <rFont val="Arial"/>
        <family val="2"/>
      </rPr>
      <t>Number of Equity Shares</t>
    </r>
  </si>
  <si>
    <r>
      <t xml:space="preserve">Total Dividend
</t>
    </r>
    <r>
      <rPr>
        <sz val="10"/>
        <rFont val="Arial"/>
        <family val="2"/>
      </rPr>
      <t>PAT</t>
    </r>
  </si>
  <si>
    <r>
      <t xml:space="preserve">DPS
</t>
    </r>
    <r>
      <rPr>
        <sz val="10"/>
        <rFont val="Arial"/>
        <family val="2"/>
      </rPr>
      <t>MPS</t>
    </r>
  </si>
  <si>
    <r>
      <t xml:space="preserve">MPS
</t>
    </r>
    <r>
      <rPr>
        <sz val="10"/>
        <rFont val="Arial"/>
        <family val="2"/>
      </rPr>
      <t>EPS</t>
    </r>
  </si>
  <si>
    <t>Denotes ratio not meeting standard ratio</t>
  </si>
  <si>
    <t>Standard ratio can be changed as per industry</t>
  </si>
  <si>
    <r>
      <t xml:space="preserve">1. If company's Rate of return is </t>
    </r>
    <r>
      <rPr>
        <b/>
        <sz val="10"/>
        <rFont val="Arial"/>
        <family val="2"/>
      </rPr>
      <t>higher</t>
    </r>
    <r>
      <rPr>
        <sz val="10"/>
        <rFont val="Arial"/>
        <family val="2"/>
      </rPr>
      <t xml:space="preserve"> than interest rate then higher ratio
    shall be the best. However lower ratio shall be the best if the company's
    rate of return is lower.
2. If the ratio is </t>
    </r>
    <r>
      <rPr>
        <b/>
        <sz val="10"/>
        <rFont val="Arial"/>
        <family val="2"/>
      </rPr>
      <t>higher</t>
    </r>
    <r>
      <rPr>
        <sz val="10"/>
        <rFont val="Arial"/>
        <family val="2"/>
      </rPr>
      <t xml:space="preserve">, it indicates that company is more dependent on out-
    sider funds.
3. If the ratio is </t>
    </r>
    <r>
      <rPr>
        <b/>
        <sz val="10"/>
        <rFont val="Arial"/>
        <family val="2"/>
      </rPr>
      <t>lower</t>
    </r>
    <r>
      <rPr>
        <sz val="10"/>
        <rFont val="Arial"/>
        <family val="2"/>
      </rPr>
      <t xml:space="preserve"> and company's rate of return is higher than interest 
    rate, then it indicates that the company is not taking benefit of trade on 
    Equity.</t>
    </r>
  </si>
  <si>
    <r>
      <t xml:space="preserve">1. Shows Proportion of fixed charge (dividend or interest) bearing capital to 
    equity funds, the extend of advantage or leverage enjoyed by equity 
    shareholders.
2. If the rate of return on Capital Employed is higher than fixed charge bearing
    capital in capital structure, then the higher ratio shall be the best and 
    </t>
    </r>
    <r>
      <rPr>
        <i/>
        <sz val="10"/>
        <rFont val="Arial"/>
        <family val="2"/>
      </rPr>
      <t>vice versa.</t>
    </r>
  </si>
  <si>
    <t>3 times</t>
  </si>
  <si>
    <r>
      <t xml:space="preserve">1. </t>
    </r>
    <r>
      <rPr>
        <b/>
        <sz val="10"/>
        <rFont val="Arial"/>
        <family val="2"/>
      </rPr>
      <t xml:space="preserve">Higher </t>
    </r>
    <r>
      <rPr>
        <sz val="10"/>
        <rFont val="Arial"/>
        <family val="2"/>
      </rPr>
      <t xml:space="preserve">indicates efficiency of credit division or it indicates that the company
    is offering attractive credit / discount policy.
2. </t>
    </r>
    <r>
      <rPr>
        <b/>
        <sz val="10"/>
        <rFont val="Arial"/>
        <family val="2"/>
      </rPr>
      <t>Lower</t>
    </r>
    <r>
      <rPr>
        <sz val="10"/>
        <rFont val="Arial"/>
        <family val="2"/>
      </rPr>
      <t xml:space="preserve"> ratio indicates that company needs to review its credit policy for its
    customers.</t>
    </r>
  </si>
  <si>
    <r>
      <t xml:space="preserve">1. </t>
    </r>
    <r>
      <rPr>
        <b/>
        <sz val="10"/>
        <rFont val="Arial"/>
        <family val="2"/>
      </rPr>
      <t>Lower</t>
    </r>
    <r>
      <rPr>
        <sz val="10"/>
        <rFont val="Arial"/>
        <family val="2"/>
      </rPr>
      <t xml:space="preserve"> period indicates efficiency of credit division or it indicates that the 
    company is offering attractive credit / discount policy.
2. </t>
    </r>
    <r>
      <rPr>
        <b/>
        <sz val="10"/>
        <rFont val="Arial"/>
        <family val="2"/>
      </rPr>
      <t>Higher</t>
    </r>
    <r>
      <rPr>
        <sz val="10"/>
        <rFont val="Arial"/>
        <family val="2"/>
      </rPr>
      <t xml:space="preserve"> period indicates that company needs to review its credit policy for
    its customers.</t>
    </r>
  </si>
  <si>
    <r>
      <t>1.</t>
    </r>
    <r>
      <rPr>
        <b/>
        <sz val="10"/>
        <rFont val="Arial"/>
        <family val="2"/>
      </rPr>
      <t xml:space="preserve"> Lower </t>
    </r>
    <r>
      <rPr>
        <sz val="10"/>
        <rFont val="Arial"/>
        <family val="2"/>
      </rPr>
      <t xml:space="preserve">ratio Indicates company's higher creditworthiness and company is 
    utilizing interest free investment from Creditors or it indicates that the 
    company is not availing discount offers by the suppliers or the liquidity of 
    the company is not good.
2. </t>
    </r>
    <r>
      <rPr>
        <b/>
        <sz val="10"/>
        <rFont val="Arial"/>
        <family val="2"/>
      </rPr>
      <t>Higher</t>
    </r>
    <r>
      <rPr>
        <sz val="10"/>
        <rFont val="Arial"/>
        <family val="2"/>
      </rPr>
      <t xml:space="preserve"> ratio indicates that the company uses discount offer optimally or it 
    is new in the market</t>
    </r>
  </si>
  <si>
    <r>
      <t xml:space="preserve">1. </t>
    </r>
    <r>
      <rPr>
        <b/>
        <sz val="10"/>
        <rFont val="Arial"/>
        <family val="2"/>
      </rPr>
      <t>Higher</t>
    </r>
    <r>
      <rPr>
        <sz val="10"/>
        <rFont val="Arial"/>
        <family val="2"/>
      </rPr>
      <t xml:space="preserve"> ratio Indicates company's higher creditworthiness and company is 
    utilizing interest free investment from Creditors or it indicates that the 
    company is not availing discount offers by the suppliers or the liquidity of 
    the company is not good.
2. </t>
    </r>
    <r>
      <rPr>
        <b/>
        <sz val="10"/>
        <rFont val="Arial"/>
        <family val="2"/>
      </rPr>
      <t>Lower</t>
    </r>
    <r>
      <rPr>
        <sz val="10"/>
        <rFont val="Arial"/>
        <family val="2"/>
      </rPr>
      <t xml:space="preserve"> ratio indicates that the company uses discount offer optimally or it 
    is new in the market</t>
    </r>
  </si>
  <si>
    <r>
      <t xml:space="preserve">Indicates ability of the company to generate sales per rupee of Fixed Asset
1. </t>
    </r>
    <r>
      <rPr>
        <b/>
        <sz val="10"/>
        <rFont val="Arial"/>
        <family val="2"/>
      </rPr>
      <t>Higher</t>
    </r>
    <r>
      <rPr>
        <sz val="10"/>
        <rFont val="Arial"/>
        <family val="2"/>
      </rPr>
      <t xml:space="preserve"> ratio indicates optimal use of assets.
2. </t>
    </r>
    <r>
      <rPr>
        <b/>
        <sz val="10"/>
        <rFont val="Arial"/>
        <family val="2"/>
      </rPr>
      <t>Lower</t>
    </r>
    <r>
      <rPr>
        <sz val="10"/>
        <rFont val="Arial"/>
        <family val="2"/>
      </rPr>
      <t xml:space="preserve"> ratio indicates that company has idle assets or unused assets</t>
    </r>
  </si>
  <si>
    <t/>
  </si>
  <si>
    <t>Interpretation</t>
  </si>
  <si>
    <t>Debentures / Bonds</t>
  </si>
  <si>
    <t>Long Term Borrowings</t>
  </si>
  <si>
    <t>Trade Payables (For Goods)</t>
  </si>
  <si>
    <t>Short term Borrowings</t>
  </si>
  <si>
    <t>Gross Block (Including Intangible)</t>
  </si>
  <si>
    <t>Less: Accumulated Depreciation and amortisation</t>
  </si>
  <si>
    <t>Net Block (Including Intangible)</t>
  </si>
  <si>
    <t>Property, Plant and Equipment</t>
  </si>
  <si>
    <t>Trade receivables</t>
  </si>
  <si>
    <t>Cash on hand</t>
  </si>
  <si>
    <t>Balances with Banks</t>
  </si>
  <si>
    <t>Advances</t>
  </si>
  <si>
    <t>Expenses</t>
  </si>
  <si>
    <t>Income</t>
  </si>
  <si>
    <t xml:space="preserve">Closing Stock of Finished / Traded Goods </t>
  </si>
  <si>
    <t>Opening Stock of Finished / Traded Goods</t>
  </si>
  <si>
    <t>Accumulated Loss and Other (if any)</t>
  </si>
  <si>
    <t>This professional tool has been downloaded from 
www.wirc-icai.org
For queries kindly mail to the contributor(s) at prashant.kotecha@kcmehta.com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</si>
</sst>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_);_(* \(#,##0\);_(* &quot;-&quot;??_);_(@_)"/>
  </numFmts>
  <fonts count="24" x14ac:knownFonts="1">
    <font>
      <sz val="10"/>
      <name val="Arial"/>
    </font>
    <font>
      <sz val="10"/>
      <name val="Arial"/>
      <family val="2"/>
    </font>
    <font>
      <b/>
      <sz val="10"/>
      <name val="Arial"/>
      <family val="2"/>
    </font>
    <font>
      <sz val="8"/>
      <name val="Arial"/>
      <family val="2"/>
    </font>
    <font>
      <u/>
      <sz val="10"/>
      <color indexed="12"/>
      <name val="Arial"/>
      <family val="2"/>
    </font>
    <font>
      <u/>
      <sz val="10"/>
      <name val="Arial"/>
      <family val="2"/>
    </font>
    <font>
      <sz val="10"/>
      <name val="Arial"/>
      <family val="2"/>
    </font>
    <font>
      <sz val="11"/>
      <name val="Arial"/>
      <family val="2"/>
    </font>
    <font>
      <b/>
      <sz val="11"/>
      <name val="Arial"/>
      <family val="2"/>
    </font>
    <font>
      <b/>
      <sz val="10"/>
      <color indexed="9"/>
      <name val="Arial"/>
      <family val="2"/>
    </font>
    <font>
      <sz val="10"/>
      <color indexed="9"/>
      <name val="Arial"/>
      <family val="2"/>
    </font>
    <font>
      <sz val="10"/>
      <color indexed="9"/>
      <name val="Arial"/>
      <family val="2"/>
    </font>
    <font>
      <u/>
      <sz val="10"/>
      <color indexed="9"/>
      <name val="Arial"/>
      <family val="2"/>
    </font>
    <font>
      <u/>
      <sz val="10"/>
      <color indexed="9"/>
      <name val="Arial"/>
      <family val="2"/>
    </font>
    <font>
      <b/>
      <u/>
      <sz val="11"/>
      <name val="Arial"/>
      <family val="2"/>
    </font>
    <font>
      <b/>
      <sz val="11"/>
      <color indexed="9"/>
      <name val="Arial"/>
      <family val="2"/>
    </font>
    <font>
      <sz val="11"/>
      <color indexed="9"/>
      <name val="Arial"/>
      <family val="2"/>
    </font>
    <font>
      <b/>
      <sz val="11"/>
      <color indexed="9"/>
      <name val="Arial"/>
      <family val="2"/>
    </font>
    <font>
      <sz val="11"/>
      <color indexed="9"/>
      <name val="Arial"/>
      <family val="2"/>
    </font>
    <font>
      <b/>
      <sz val="11"/>
      <color theme="0"/>
      <name val="Arial"/>
      <family val="2"/>
    </font>
    <font>
      <b/>
      <sz val="10"/>
      <color theme="0"/>
      <name val="Arial"/>
      <family val="2"/>
    </font>
    <font>
      <i/>
      <sz val="10"/>
      <name val="Arial"/>
      <family val="2"/>
    </font>
    <font>
      <sz val="10"/>
      <color theme="0"/>
      <name val="Arial"/>
      <family val="2"/>
    </font>
    <font>
      <sz val="10"/>
      <color theme="0" tint="-4.9989318521683403E-2"/>
      <name val="Arial"/>
      <family val="2"/>
    </font>
  </fonts>
  <fills count="17">
    <fill>
      <patternFill patternType="none"/>
    </fill>
    <fill>
      <patternFill patternType="gray125"/>
    </fill>
    <fill>
      <patternFill patternType="solid">
        <fgColor indexed="14"/>
        <bgColor indexed="64"/>
      </patternFill>
    </fill>
    <fill>
      <patternFill patternType="solid">
        <fgColor indexed="15"/>
        <bgColor indexed="64"/>
      </patternFill>
    </fill>
    <fill>
      <patternFill patternType="solid">
        <fgColor indexed="52"/>
        <bgColor indexed="64"/>
      </patternFill>
    </fill>
    <fill>
      <patternFill patternType="solid">
        <fgColor indexed="46"/>
        <bgColor indexed="64"/>
      </patternFill>
    </fill>
    <fill>
      <patternFill patternType="solid">
        <fgColor indexed="54"/>
        <bgColor indexed="64"/>
      </patternFill>
    </fill>
    <fill>
      <patternFill patternType="solid">
        <fgColor indexed="22"/>
        <bgColor indexed="64"/>
      </patternFill>
    </fill>
    <fill>
      <patternFill patternType="solid">
        <fgColor indexed="44"/>
        <bgColor indexed="64"/>
      </patternFill>
    </fill>
    <fill>
      <patternFill patternType="gray0625">
        <bgColor indexed="54"/>
      </patternFill>
    </fill>
    <fill>
      <patternFill patternType="solid">
        <fgColor rgb="FF002060"/>
        <bgColor indexed="64"/>
      </patternFill>
    </fill>
    <fill>
      <patternFill patternType="solid">
        <fgColor rgb="FFFFC000"/>
        <bgColor indexed="64"/>
      </patternFill>
    </fill>
    <fill>
      <patternFill patternType="solid">
        <fgColor theme="8" tint="0.79998168889431442"/>
        <bgColor indexed="64"/>
      </patternFill>
    </fill>
    <fill>
      <patternFill patternType="solid">
        <fgColor theme="0"/>
        <bgColor indexed="64"/>
      </patternFill>
    </fill>
    <fill>
      <patternFill patternType="solid">
        <fgColor theme="8" tint="0.79995117038483843"/>
        <bgColor indexed="64"/>
      </patternFill>
    </fill>
    <fill>
      <patternFill patternType="solid">
        <fgColor theme="7" tint="0.59999389629810485"/>
        <bgColor indexed="64"/>
      </patternFill>
    </fill>
    <fill>
      <patternFill patternType="solid">
        <fgColor theme="0" tint="-4.9989318521683403E-2"/>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s>
  <cellStyleXfs count="4">
    <xf numFmtId="0" fontId="0" fillId="0" borderId="0"/>
    <xf numFmtId="43" fontId="1" fillId="0" borderId="0" applyFont="0" applyFill="0" applyBorder="0" applyAlignment="0" applyProtection="0"/>
    <xf numFmtId="0" fontId="4" fillId="0" borderId="0" applyNumberFormat="0" applyFill="0" applyBorder="0" applyAlignment="0" applyProtection="0">
      <alignment vertical="top"/>
      <protection locked="0"/>
    </xf>
    <xf numFmtId="9" fontId="1" fillId="0" borderId="0" applyFont="0" applyFill="0" applyBorder="0" applyAlignment="0" applyProtection="0"/>
  </cellStyleXfs>
  <cellXfs count="165">
    <xf numFmtId="0" fontId="0" fillId="0" borderId="0" xfId="0"/>
    <xf numFmtId="0" fontId="2" fillId="0" borderId="0" xfId="0" applyFont="1"/>
    <xf numFmtId="0" fontId="2" fillId="0" borderId="0" xfId="0" applyFont="1" applyAlignment="1">
      <alignment horizontal="center"/>
    </xf>
    <xf numFmtId="0" fontId="0" fillId="0" borderId="0" xfId="0" applyAlignment="1">
      <alignment horizontal="center"/>
    </xf>
    <xf numFmtId="0" fontId="2" fillId="0" borderId="0" xfId="0" applyFont="1" applyAlignment="1">
      <alignment horizontal="left"/>
    </xf>
    <xf numFmtId="0" fontId="2" fillId="2" borderId="0" xfId="0" applyFont="1" applyFill="1" applyAlignment="1">
      <alignment horizontal="center"/>
    </xf>
    <xf numFmtId="0" fontId="2" fillId="3" borderId="0" xfId="0" applyFont="1" applyFill="1" applyAlignment="1">
      <alignment horizontal="center"/>
    </xf>
    <xf numFmtId="0" fontId="2" fillId="4" borderId="0" xfId="0" applyFont="1" applyFill="1" applyAlignment="1">
      <alignment horizontal="center"/>
    </xf>
    <xf numFmtId="0" fontId="0" fillId="2" borderId="0" xfId="0" applyFill="1"/>
    <xf numFmtId="0" fontId="0" fillId="3" borderId="0" xfId="0" applyFill="1"/>
    <xf numFmtId="0" fontId="0" fillId="0" borderId="0" xfId="0" applyAlignment="1">
      <alignment horizontal="center" vertical="center"/>
    </xf>
    <xf numFmtId="0" fontId="0" fillId="0" borderId="0" xfId="0" applyAlignment="1">
      <alignment horizontal="center" vertical="center" wrapText="1"/>
    </xf>
    <xf numFmtId="0" fontId="5" fillId="0" borderId="0" xfId="0" applyFont="1" applyAlignment="1">
      <alignment horizontal="center" vertical="center" wrapText="1"/>
    </xf>
    <xf numFmtId="0" fontId="0" fillId="0" borderId="0" xfId="0" applyAlignment="1">
      <alignment horizontal="justify" vertical="center" wrapText="1"/>
    </xf>
    <xf numFmtId="0" fontId="2" fillId="0" borderId="0" xfId="0" applyFont="1" applyFill="1" applyAlignment="1">
      <alignment horizontal="center"/>
    </xf>
    <xf numFmtId="0" fontId="0" fillId="0" borderId="0" xfId="0" applyAlignment="1">
      <alignment wrapText="1"/>
    </xf>
    <xf numFmtId="0" fontId="7" fillId="0" borderId="0" xfId="0" applyFont="1"/>
    <xf numFmtId="0" fontId="10" fillId="0" borderId="0" xfId="0" applyFont="1"/>
    <xf numFmtId="0" fontId="2" fillId="5" borderId="1" xfId="0" applyFont="1" applyFill="1" applyBorder="1"/>
    <xf numFmtId="0" fontId="12" fillId="6" borderId="1" xfId="0" applyFont="1" applyFill="1" applyBorder="1" applyAlignment="1">
      <alignment horizontal="center" vertical="center" wrapText="1"/>
    </xf>
    <xf numFmtId="0" fontId="2" fillId="5" borderId="1" xfId="0" applyFont="1" applyFill="1" applyBorder="1" applyAlignment="1">
      <alignment horizontal="center" wrapText="1"/>
    </xf>
    <xf numFmtId="0" fontId="2" fillId="5" borderId="1" xfId="0" applyFont="1" applyFill="1" applyBorder="1" applyAlignment="1">
      <alignment horizontal="center"/>
    </xf>
    <xf numFmtId="0" fontId="10" fillId="0" borderId="0" xfId="0" applyFont="1" applyFill="1" applyBorder="1" applyAlignment="1">
      <alignment horizontal="center" vertical="center"/>
    </xf>
    <xf numFmtId="0" fontId="10" fillId="0" borderId="0"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10" fillId="0" borderId="0" xfId="0" applyFont="1" applyFill="1" applyBorder="1" applyAlignment="1">
      <alignment horizontal="left" vertical="center" wrapText="1"/>
    </xf>
    <xf numFmtId="0" fontId="9" fillId="0" borderId="0" xfId="0" applyFont="1" applyFill="1" applyAlignment="1">
      <alignment vertical="center"/>
    </xf>
    <xf numFmtId="0" fontId="9" fillId="0" borderId="0" xfId="0" applyFont="1" applyFill="1" applyAlignment="1"/>
    <xf numFmtId="0" fontId="10" fillId="0" borderId="0" xfId="0" applyFont="1" applyFill="1"/>
    <xf numFmtId="0" fontId="0" fillId="0" borderId="0" xfId="0" applyAlignment="1">
      <alignment horizontal="distributed"/>
    </xf>
    <xf numFmtId="0" fontId="0" fillId="0" borderId="0" xfId="0" applyFill="1"/>
    <xf numFmtId="0" fontId="11" fillId="0" borderId="0" xfId="0" applyFont="1" applyFill="1" applyBorder="1" applyAlignment="1">
      <alignment horizontal="center" vertical="center"/>
    </xf>
    <xf numFmtId="0" fontId="11" fillId="0" borderId="0"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1" fillId="0" borderId="0" xfId="0" applyFont="1" applyFill="1" applyBorder="1" applyAlignment="1">
      <alignment horizontal="justify" vertical="center" wrapText="1"/>
    </xf>
    <xf numFmtId="0" fontId="0" fillId="0" borderId="0" xfId="0" applyFill="1" applyAlignment="1">
      <alignment horizontal="center" vertical="center"/>
    </xf>
    <xf numFmtId="0" fontId="10" fillId="0" borderId="0" xfId="0" applyFont="1" applyFill="1" applyAlignment="1">
      <alignment horizontal="center" vertical="center"/>
    </xf>
    <xf numFmtId="0" fontId="0" fillId="0" borderId="0" xfId="0" applyFill="1" applyAlignment="1">
      <alignment horizontal="center" vertical="center" wrapText="1"/>
    </xf>
    <xf numFmtId="0" fontId="0" fillId="7" borderId="0" xfId="0" applyFill="1"/>
    <xf numFmtId="0" fontId="2" fillId="0" borderId="0" xfId="0" applyFont="1" applyFill="1" applyAlignment="1">
      <alignment horizontal="center" vertical="center" wrapText="1"/>
    </xf>
    <xf numFmtId="0" fontId="11" fillId="0" borderId="0" xfId="0" quotePrefix="1" applyFont="1" applyFill="1" applyBorder="1" applyAlignment="1">
      <alignment horizontal="center" vertical="center" wrapText="1"/>
    </xf>
    <xf numFmtId="0" fontId="7" fillId="0" borderId="0" xfId="0" applyFont="1" applyProtection="1"/>
    <xf numFmtId="0" fontId="10" fillId="9" borderId="1" xfId="0" applyFont="1" applyFill="1" applyBorder="1" applyAlignment="1">
      <alignment horizontal="center" vertical="center"/>
    </xf>
    <xf numFmtId="0" fontId="10" fillId="9" borderId="1" xfId="0" applyFont="1" applyFill="1" applyBorder="1" applyAlignment="1">
      <alignment horizontal="center" vertical="center" wrapText="1"/>
    </xf>
    <xf numFmtId="0" fontId="13" fillId="9" borderId="1" xfId="0" applyFont="1" applyFill="1" applyBorder="1" applyAlignment="1">
      <alignment horizontal="center" vertical="center" wrapText="1"/>
    </xf>
    <xf numFmtId="0" fontId="10" fillId="9" borderId="1" xfId="0" applyFont="1" applyFill="1" applyBorder="1" applyAlignment="1">
      <alignment horizontal="left" vertical="center" wrapText="1"/>
    </xf>
    <xf numFmtId="0" fontId="12" fillId="9" borderId="1" xfId="2" applyFont="1" applyFill="1" applyBorder="1" applyAlignment="1" applyProtection="1">
      <alignment horizontal="left" vertical="center" wrapText="1"/>
    </xf>
    <xf numFmtId="164" fontId="7" fillId="0" borderId="0" xfId="1" applyNumberFormat="1" applyFont="1" applyProtection="1"/>
    <xf numFmtId="2" fontId="10" fillId="9" borderId="1" xfId="0" applyNumberFormat="1" applyFont="1" applyFill="1" applyBorder="1" applyAlignment="1">
      <alignment horizontal="center" vertical="center" wrapText="1"/>
    </xf>
    <xf numFmtId="0" fontId="0" fillId="0" borderId="0" xfId="0" applyProtection="1">
      <protection locked="0"/>
    </xf>
    <xf numFmtId="0" fontId="0" fillId="0" borderId="0" xfId="0" applyProtection="1"/>
    <xf numFmtId="10" fontId="10" fillId="9" borderId="1" xfId="3" applyNumberFormat="1" applyFont="1" applyFill="1" applyBorder="1" applyAlignment="1">
      <alignment horizontal="center" vertical="center" wrapText="1"/>
    </xf>
    <xf numFmtId="0" fontId="10" fillId="0" borderId="0" xfId="0" applyFont="1" applyFill="1" applyProtection="1">
      <protection locked="0"/>
    </xf>
    <xf numFmtId="0" fontId="10" fillId="0" borderId="0" xfId="0" applyFont="1" applyProtection="1">
      <protection locked="0"/>
    </xf>
    <xf numFmtId="0" fontId="0" fillId="0" borderId="0" xfId="0" applyFill="1" applyProtection="1">
      <protection locked="0"/>
    </xf>
    <xf numFmtId="0" fontId="7" fillId="7" borderId="0" xfId="0" applyFont="1" applyFill="1"/>
    <xf numFmtId="0" fontId="8" fillId="7" borderId="0" xfId="0" applyFont="1" applyFill="1"/>
    <xf numFmtId="0" fontId="7" fillId="7" borderId="0" xfId="0" applyFont="1" applyFill="1" applyProtection="1"/>
    <xf numFmtId="0" fontId="0" fillId="7" borderId="0" xfId="0" applyFill="1" applyProtection="1">
      <protection locked="0"/>
    </xf>
    <xf numFmtId="0" fontId="19" fillId="10" borderId="1" xfId="0" applyFont="1" applyFill="1" applyBorder="1" applyAlignment="1" applyProtection="1">
      <alignment horizontal="center"/>
      <protection locked="0"/>
    </xf>
    <xf numFmtId="0" fontId="2" fillId="11" borderId="1" xfId="0" applyFont="1" applyFill="1" applyBorder="1"/>
    <xf numFmtId="0" fontId="1" fillId="11" borderId="1" xfId="0" applyFont="1" applyFill="1" applyBorder="1"/>
    <xf numFmtId="0" fontId="1" fillId="11" borderId="1" xfId="0" applyFont="1" applyFill="1" applyBorder="1" applyProtection="1"/>
    <xf numFmtId="164" fontId="19" fillId="10" borderId="1" xfId="1" applyNumberFormat="1" applyFont="1" applyFill="1" applyBorder="1" applyAlignment="1" applyProtection="1">
      <alignment horizontal="center"/>
      <protection locked="0"/>
    </xf>
    <xf numFmtId="0" fontId="8" fillId="11" borderId="1" xfId="0" applyFont="1" applyFill="1" applyBorder="1" applyProtection="1"/>
    <xf numFmtId="0" fontId="7" fillId="11" borderId="1" xfId="0" applyFont="1" applyFill="1" applyBorder="1" applyProtection="1"/>
    <xf numFmtId="164" fontId="7" fillId="11" borderId="1" xfId="1" applyNumberFormat="1" applyFont="1" applyFill="1" applyBorder="1" applyProtection="1"/>
    <xf numFmtId="0" fontId="7" fillId="0" borderId="1" xfId="0" applyFont="1" applyFill="1" applyBorder="1"/>
    <xf numFmtId="164" fontId="7" fillId="12" borderId="1" xfId="1" applyNumberFormat="1" applyFont="1" applyFill="1" applyBorder="1" applyProtection="1">
      <protection locked="0"/>
    </xf>
    <xf numFmtId="0" fontId="8" fillId="0" borderId="1" xfId="0" applyFont="1" applyFill="1" applyBorder="1" applyAlignment="1">
      <alignment horizontal="right"/>
    </xf>
    <xf numFmtId="0" fontId="8" fillId="0" borderId="1" xfId="0" applyFont="1" applyFill="1" applyBorder="1"/>
    <xf numFmtId="0" fontId="15" fillId="10" borderId="1" xfId="0" applyFont="1" applyFill="1" applyBorder="1" applyProtection="1"/>
    <xf numFmtId="0" fontId="16" fillId="10" borderId="1" xfId="0" applyFont="1" applyFill="1" applyBorder="1" applyProtection="1"/>
    <xf numFmtId="0" fontId="18" fillId="10" borderId="5" xfId="0" applyFont="1" applyFill="1" applyBorder="1"/>
    <xf numFmtId="0" fontId="17" fillId="10" borderId="6" xfId="0" applyFont="1" applyFill="1" applyBorder="1" applyAlignment="1">
      <alignment horizontal="right"/>
    </xf>
    <xf numFmtId="0" fontId="18" fillId="10" borderId="7" xfId="0" applyFont="1" applyFill="1" applyBorder="1"/>
    <xf numFmtId="0" fontId="17" fillId="10" borderId="8" xfId="0" applyFont="1" applyFill="1" applyBorder="1" applyAlignment="1">
      <alignment horizontal="right"/>
    </xf>
    <xf numFmtId="0" fontId="14" fillId="0" borderId="1" xfId="0" applyFont="1" applyFill="1" applyBorder="1"/>
    <xf numFmtId="164" fontId="15" fillId="10" borderId="1" xfId="1" applyNumberFormat="1" applyFont="1" applyFill="1" applyBorder="1" applyProtection="1"/>
    <xf numFmtId="0" fontId="2" fillId="0" borderId="1" xfId="0" applyFont="1" applyFill="1" applyBorder="1"/>
    <xf numFmtId="0" fontId="0" fillId="0" borderId="1" xfId="0" applyFill="1" applyBorder="1"/>
    <xf numFmtId="0" fontId="6" fillId="0" borderId="1" xfId="0" applyFont="1" applyFill="1" applyBorder="1"/>
    <xf numFmtId="0" fontId="0" fillId="0" borderId="1" xfId="0" applyFill="1" applyBorder="1" applyAlignment="1">
      <alignment wrapText="1"/>
    </xf>
    <xf numFmtId="0" fontId="0" fillId="12" borderId="1" xfId="0" applyFill="1" applyBorder="1" applyProtection="1">
      <protection locked="0"/>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12" borderId="1" xfId="0" applyFont="1" applyFill="1" applyBorder="1" applyAlignment="1">
      <alignment horizontal="center" vertical="center"/>
    </xf>
    <xf numFmtId="0" fontId="1" fillId="12" borderId="1" xfId="0" applyFont="1" applyFill="1" applyBorder="1" applyAlignment="1">
      <alignment horizontal="center" vertical="center" wrapText="1"/>
    </xf>
    <xf numFmtId="0" fontId="5" fillId="12" borderId="1" xfId="0" applyFont="1" applyFill="1" applyBorder="1" applyAlignment="1">
      <alignment horizontal="center" vertical="center" wrapText="1"/>
    </xf>
    <xf numFmtId="0" fontId="1" fillId="12" borderId="1" xfId="0" applyFont="1" applyFill="1" applyBorder="1" applyAlignment="1">
      <alignment horizontal="left" vertical="center" wrapText="1"/>
    </xf>
    <xf numFmtId="0" fontId="20" fillId="10" borderId="1" xfId="0" applyFont="1" applyFill="1" applyBorder="1"/>
    <xf numFmtId="0" fontId="20" fillId="10" borderId="1" xfId="0" applyFont="1" applyFill="1" applyBorder="1" applyAlignment="1">
      <alignment horizontal="center" wrapText="1"/>
    </xf>
    <xf numFmtId="0" fontId="20" fillId="10" borderId="1" xfId="0" applyFont="1" applyFill="1" applyBorder="1" applyAlignment="1">
      <alignment horizontal="center"/>
    </xf>
    <xf numFmtId="0" fontId="1" fillId="14" borderId="1" xfId="0" applyFont="1" applyFill="1" applyBorder="1" applyAlignment="1">
      <alignment horizontal="center" vertical="center"/>
    </xf>
    <xf numFmtId="0" fontId="1" fillId="14" borderId="1" xfId="0" applyFont="1" applyFill="1" applyBorder="1" applyAlignment="1">
      <alignment horizontal="center" vertical="center" wrapText="1"/>
    </xf>
    <xf numFmtId="0" fontId="5" fillId="14" borderId="1" xfId="0" applyFont="1" applyFill="1" applyBorder="1" applyAlignment="1">
      <alignment horizontal="center" vertical="center" wrapText="1"/>
    </xf>
    <xf numFmtId="0" fontId="1" fillId="14" borderId="1" xfId="0" applyFont="1" applyFill="1" applyBorder="1" applyAlignment="1">
      <alignment horizontal="left" vertical="center" wrapText="1"/>
    </xf>
    <xf numFmtId="0" fontId="1" fillId="13" borderId="1" xfId="0" applyFont="1" applyFill="1" applyBorder="1" applyAlignment="1">
      <alignment horizontal="center" vertical="center"/>
    </xf>
    <xf numFmtId="0" fontId="1" fillId="13" borderId="1" xfId="0" applyFont="1" applyFill="1" applyBorder="1" applyAlignment="1">
      <alignment horizontal="center" vertical="center" wrapText="1"/>
    </xf>
    <xf numFmtId="0" fontId="5" fillId="13" borderId="1" xfId="0" applyFont="1" applyFill="1" applyBorder="1" applyAlignment="1">
      <alignment horizontal="center" vertical="center" wrapText="1"/>
    </xf>
    <xf numFmtId="0" fontId="5" fillId="12" borderId="1" xfId="2" applyFont="1" applyFill="1" applyBorder="1" applyAlignment="1" applyProtection="1">
      <alignment horizontal="left" vertical="center" wrapText="1"/>
    </xf>
    <xf numFmtId="0" fontId="20" fillId="10" borderId="1" xfId="0" applyFont="1" applyFill="1" applyBorder="1" applyAlignment="1">
      <alignment horizontal="center" vertical="center" wrapText="1"/>
    </xf>
    <xf numFmtId="0" fontId="20" fillId="10" borderId="2" xfId="0" applyFont="1" applyFill="1" applyBorder="1" applyAlignment="1">
      <alignment horizontal="center" vertical="center" wrapText="1"/>
    </xf>
    <xf numFmtId="0" fontId="1" fillId="13" borderId="2" xfId="0" applyFont="1" applyFill="1" applyBorder="1" applyAlignment="1">
      <alignment horizontal="center" vertical="center" wrapText="1"/>
    </xf>
    <xf numFmtId="0" fontId="5" fillId="13" borderId="2" xfId="0" applyFont="1" applyFill="1" applyBorder="1" applyAlignment="1">
      <alignment horizontal="center" vertical="center" wrapText="1"/>
    </xf>
    <xf numFmtId="2" fontId="1" fillId="13" borderId="2" xfId="0" quotePrefix="1" applyNumberFormat="1" applyFont="1" applyFill="1" applyBorder="1" applyAlignment="1">
      <alignment horizontal="center" vertical="center" wrapText="1"/>
    </xf>
    <xf numFmtId="0" fontId="1" fillId="13" borderId="2" xfId="0" applyFont="1" applyFill="1" applyBorder="1" applyAlignment="1">
      <alignment horizontal="justify" vertical="center" wrapText="1"/>
    </xf>
    <xf numFmtId="0" fontId="1" fillId="13" borderId="3" xfId="0" applyFont="1" applyFill="1" applyBorder="1" applyAlignment="1">
      <alignment horizontal="center" vertical="center"/>
    </xf>
    <xf numFmtId="0" fontId="1" fillId="13" borderId="4" xfId="0" applyFont="1" applyFill="1" applyBorder="1" applyAlignment="1">
      <alignment horizontal="center" vertical="center" wrapText="1"/>
    </xf>
    <xf numFmtId="0" fontId="5" fillId="13" borderId="4" xfId="0" applyFont="1" applyFill="1" applyBorder="1" applyAlignment="1">
      <alignment horizontal="center" vertical="center" wrapText="1"/>
    </xf>
    <xf numFmtId="0" fontId="1" fillId="13" borderId="4" xfId="0" applyFont="1" applyFill="1" applyBorder="1" applyAlignment="1">
      <alignment horizontal="justify" vertical="center" wrapText="1"/>
    </xf>
    <xf numFmtId="0" fontId="1" fillId="0" borderId="0" xfId="0" applyFont="1"/>
    <xf numFmtId="0" fontId="0" fillId="15" borderId="0" xfId="0" applyFill="1"/>
    <xf numFmtId="0" fontId="1" fillId="0" borderId="0" xfId="0" applyFont="1" applyAlignment="1">
      <alignment horizontal="justify" vertical="center" wrapText="1"/>
    </xf>
    <xf numFmtId="2" fontId="1" fillId="12" borderId="4" xfId="0" quotePrefix="1" applyNumberFormat="1" applyFont="1" applyFill="1" applyBorder="1" applyAlignment="1" applyProtection="1">
      <alignment horizontal="center" vertical="center" wrapText="1"/>
      <protection locked="0"/>
    </xf>
    <xf numFmtId="2" fontId="1" fillId="12" borderId="2" xfId="0" quotePrefix="1" applyNumberFormat="1" applyFont="1" applyFill="1" applyBorder="1" applyAlignment="1" applyProtection="1">
      <alignment horizontal="center" vertical="center"/>
      <protection locked="0"/>
    </xf>
    <xf numFmtId="0" fontId="0" fillId="12" borderId="0" xfId="0" applyFill="1"/>
    <xf numFmtId="0" fontId="22" fillId="0" borderId="0" xfId="0" applyFont="1" applyFill="1" applyBorder="1" applyAlignment="1" applyProtection="1">
      <alignment horizontal="center" vertical="center" wrapText="1"/>
      <protection hidden="1"/>
    </xf>
    <xf numFmtId="0" fontId="1" fillId="13" borderId="1" xfId="0" applyFont="1" applyFill="1" applyBorder="1" applyAlignment="1">
      <alignment horizontal="justify" vertical="center" wrapText="1"/>
    </xf>
    <xf numFmtId="2" fontId="1" fillId="12" borderId="1" xfId="0" quotePrefix="1" applyNumberFormat="1" applyFont="1" applyFill="1" applyBorder="1" applyAlignment="1" applyProtection="1">
      <alignment horizontal="center" vertical="center" wrapText="1"/>
      <protection locked="0"/>
    </xf>
    <xf numFmtId="10" fontId="1" fillId="0" borderId="2" xfId="3" quotePrefix="1" applyNumberFormat="1" applyFont="1" applyFill="1" applyBorder="1" applyAlignment="1">
      <alignment horizontal="center" vertical="center" wrapText="1"/>
    </xf>
    <xf numFmtId="0" fontId="1" fillId="0" borderId="1" xfId="0" applyFont="1" applyFill="1" applyBorder="1" applyAlignment="1">
      <alignment horizontal="justify" vertical="center" wrapText="1"/>
    </xf>
    <xf numFmtId="2" fontId="1" fillId="0" borderId="2" xfId="0" quotePrefix="1" applyNumberFormat="1" applyFont="1" applyFill="1" applyBorder="1" applyAlignment="1">
      <alignment horizontal="center" vertical="center" wrapText="1"/>
    </xf>
    <xf numFmtId="10" fontId="1" fillId="12" borderId="1" xfId="0" applyNumberFormat="1" applyFont="1" applyFill="1" applyBorder="1" applyAlignment="1" applyProtection="1">
      <alignment horizontal="center" vertical="center" wrapText="1"/>
      <protection locked="0"/>
    </xf>
    <xf numFmtId="10" fontId="1" fillId="12" borderId="1" xfId="0" quotePrefix="1" applyNumberFormat="1" applyFont="1" applyFill="1" applyBorder="1" applyAlignment="1" applyProtection="1">
      <alignment horizontal="center" vertical="center" wrapText="1"/>
      <protection locked="0"/>
    </xf>
    <xf numFmtId="2" fontId="1" fillId="12" borderId="1" xfId="0" applyNumberFormat="1" applyFont="1" applyFill="1" applyBorder="1" applyAlignment="1" applyProtection="1">
      <alignment horizontal="center" vertical="center" wrapText="1"/>
      <protection locked="0"/>
    </xf>
    <xf numFmtId="10" fontId="1" fillId="12" borderId="1" xfId="3" applyNumberFormat="1" applyFont="1" applyFill="1" applyBorder="1" applyAlignment="1" applyProtection="1">
      <alignment horizontal="center" vertical="center" wrapText="1"/>
      <protection locked="0"/>
    </xf>
    <xf numFmtId="0" fontId="0" fillId="16" borderId="0" xfId="0" applyFill="1"/>
    <xf numFmtId="0" fontId="23" fillId="16" borderId="0" xfId="0" applyFont="1" applyFill="1"/>
    <xf numFmtId="0" fontId="23" fillId="16" borderId="0" xfId="0" applyFont="1" applyFill="1" applyAlignment="1"/>
    <xf numFmtId="0" fontId="17" fillId="10" borderId="9" xfId="0" applyFont="1" applyFill="1" applyBorder="1" applyAlignment="1">
      <alignment horizontal="right"/>
    </xf>
    <xf numFmtId="0" fontId="17" fillId="10" borderId="10" xfId="0" applyFont="1" applyFill="1" applyBorder="1" applyAlignment="1">
      <alignment horizontal="right"/>
    </xf>
    <xf numFmtId="2" fontId="1" fillId="12" borderId="2" xfId="0" quotePrefix="1" applyNumberFormat="1" applyFont="1" applyFill="1" applyBorder="1" applyAlignment="1" applyProtection="1">
      <alignment horizontal="center" vertical="center" wrapText="1"/>
      <protection locked="0"/>
    </xf>
    <xf numFmtId="2" fontId="1" fillId="12" borderId="4" xfId="0" applyNumberFormat="1" applyFont="1" applyFill="1" applyBorder="1" applyAlignment="1" applyProtection="1">
      <alignment horizontal="center" vertical="center" wrapText="1"/>
      <protection locked="0"/>
    </xf>
    <xf numFmtId="0" fontId="1" fillId="0" borderId="1" xfId="0" applyFont="1" applyFill="1" applyBorder="1"/>
    <xf numFmtId="0" fontId="8" fillId="11" borderId="1" xfId="0" applyFont="1" applyFill="1" applyBorder="1"/>
    <xf numFmtId="0" fontId="7" fillId="11" borderId="1" xfId="0" applyFont="1" applyFill="1" applyBorder="1"/>
    <xf numFmtId="0" fontId="7" fillId="0" borderId="1" xfId="0" applyFont="1" applyBorder="1"/>
    <xf numFmtId="0" fontId="0" fillId="0" borderId="0" xfId="0" applyFill="1" applyAlignment="1"/>
    <xf numFmtId="164" fontId="7" fillId="0" borderId="1" xfId="1" applyNumberFormat="1" applyFont="1" applyFill="1" applyBorder="1" applyProtection="1"/>
    <xf numFmtId="164" fontId="8" fillId="0" borderId="1" xfId="1" applyNumberFormat="1" applyFont="1" applyFill="1" applyBorder="1" applyProtection="1"/>
    <xf numFmtId="0" fontId="0" fillId="0" borderId="1" xfId="0" applyFill="1" applyBorder="1" applyProtection="1">
      <protection locked="0"/>
    </xf>
    <xf numFmtId="0" fontId="0" fillId="13" borderId="0" xfId="0" applyFill="1"/>
    <xf numFmtId="0" fontId="23" fillId="13" borderId="0" xfId="0" applyFont="1" applyFill="1"/>
    <xf numFmtId="0" fontId="23" fillId="13" borderId="0" xfId="0" applyFont="1" applyFill="1" applyAlignment="1"/>
    <xf numFmtId="0" fontId="19" fillId="10" borderId="1" xfId="0" applyFont="1" applyFill="1" applyBorder="1" applyAlignment="1">
      <alignment horizontal="center"/>
    </xf>
    <xf numFmtId="0" fontId="7" fillId="8" borderId="11" xfId="0" applyFont="1" applyFill="1" applyBorder="1" applyAlignment="1" applyProtection="1">
      <alignment horizontal="left"/>
      <protection locked="0"/>
    </xf>
    <xf numFmtId="0" fontId="7" fillId="8" borderId="12" xfId="0" applyFont="1" applyFill="1" applyBorder="1" applyAlignment="1" applyProtection="1">
      <alignment horizontal="left"/>
      <protection locked="0"/>
    </xf>
    <xf numFmtId="0" fontId="7" fillId="8" borderId="13" xfId="0" applyFont="1" applyFill="1" applyBorder="1" applyAlignment="1" applyProtection="1">
      <alignment horizontal="left"/>
      <protection locked="0"/>
    </xf>
    <xf numFmtId="0" fontId="7" fillId="8" borderId="14" xfId="0" applyFont="1" applyFill="1" applyBorder="1" applyAlignment="1" applyProtection="1">
      <alignment horizontal="left"/>
      <protection locked="0"/>
    </xf>
    <xf numFmtId="0" fontId="7" fillId="8" borderId="15" xfId="0" applyFont="1" applyFill="1" applyBorder="1" applyAlignment="1" applyProtection="1">
      <alignment horizontal="left"/>
      <protection locked="0"/>
    </xf>
    <xf numFmtId="0" fontId="7" fillId="8" borderId="16" xfId="0" applyFont="1" applyFill="1" applyBorder="1" applyAlignment="1" applyProtection="1">
      <alignment horizontal="left"/>
      <protection locked="0"/>
    </xf>
    <xf numFmtId="0" fontId="2" fillId="0" borderId="17" xfId="0" applyFont="1" applyFill="1" applyBorder="1" applyAlignment="1">
      <alignment horizontal="left"/>
    </xf>
    <xf numFmtId="0" fontId="2" fillId="0" borderId="2" xfId="0" applyFont="1" applyFill="1" applyBorder="1" applyAlignment="1">
      <alignment horizontal="left"/>
    </xf>
    <xf numFmtId="0" fontId="7" fillId="8" borderId="11" xfId="0" applyFont="1" applyFill="1" applyBorder="1" applyAlignment="1" applyProtection="1">
      <alignment horizontal="left"/>
    </xf>
    <xf numFmtId="0" fontId="7" fillId="8" borderId="12" xfId="0" applyFont="1" applyFill="1" applyBorder="1" applyAlignment="1" applyProtection="1">
      <alignment horizontal="left"/>
    </xf>
    <xf numFmtId="0" fontId="7" fillId="8" borderId="13" xfId="0" applyFont="1" applyFill="1" applyBorder="1" applyAlignment="1" applyProtection="1">
      <alignment horizontal="left"/>
    </xf>
    <xf numFmtId="0" fontId="7" fillId="8" borderId="14" xfId="0" applyFont="1" applyFill="1" applyBorder="1" applyAlignment="1" applyProtection="1">
      <alignment horizontal="left"/>
    </xf>
    <xf numFmtId="0" fontId="7" fillId="8" borderId="15" xfId="0" applyFont="1" applyFill="1" applyBorder="1" applyAlignment="1" applyProtection="1">
      <alignment horizontal="left"/>
    </xf>
    <xf numFmtId="0" fontId="7" fillId="8" borderId="16" xfId="0" applyFont="1" applyFill="1" applyBorder="1" applyAlignment="1" applyProtection="1">
      <alignment horizontal="left"/>
    </xf>
    <xf numFmtId="0" fontId="2" fillId="0" borderId="0" xfId="0" applyFont="1" applyFill="1" applyAlignment="1">
      <alignment horizontal="center" vertical="center"/>
    </xf>
    <xf numFmtId="0" fontId="2" fillId="0" borderId="0" xfId="0" applyFont="1" applyFill="1" applyAlignment="1">
      <alignment horizontal="center"/>
    </xf>
    <xf numFmtId="0" fontId="7" fillId="8" borderId="7" xfId="0" applyFont="1" applyFill="1" applyBorder="1" applyAlignment="1" applyProtection="1">
      <alignment horizontal="left"/>
    </xf>
    <xf numFmtId="0" fontId="7" fillId="8" borderId="8" xfId="0" applyFont="1" applyFill="1" applyBorder="1" applyAlignment="1" applyProtection="1">
      <alignment horizontal="left"/>
    </xf>
  </cellXfs>
  <cellStyles count="4">
    <cellStyle name="Comma" xfId="1" builtinId="3"/>
    <cellStyle name="Hyperlink" xfId="2" builtinId="8"/>
    <cellStyle name="Normal" xfId="0" builtinId="0"/>
    <cellStyle name="Percent" xfId="3" builtinId="5"/>
  </cellStyles>
  <dxfs count="12">
    <dxf>
      <font>
        <condense val="0"/>
        <extend val="0"/>
        <color auto="1"/>
      </font>
      <fill>
        <patternFill patternType="solid">
          <bgColor indexed="15"/>
        </patternFill>
      </fill>
    </dxf>
    <dxf>
      <font>
        <b/>
        <i val="0"/>
        <strike val="0"/>
        <condense val="0"/>
        <extend val="0"/>
        <u val="none"/>
        <color indexed="9"/>
      </font>
      <fill>
        <patternFill>
          <bgColor indexed="10"/>
        </patternFill>
      </fill>
    </dxf>
    <dxf>
      <font>
        <condense val="0"/>
        <extend val="0"/>
        <color auto="1"/>
      </font>
      <fill>
        <patternFill patternType="solid">
          <fgColor indexed="64"/>
          <bgColor indexed="15"/>
        </patternFill>
      </fill>
    </dxf>
    <dxf>
      <font>
        <b/>
        <i val="0"/>
        <strike val="0"/>
        <u val="none"/>
        <color auto="1"/>
      </font>
      <fill>
        <patternFill>
          <bgColor theme="7" tint="0.59996337778862885"/>
        </patternFill>
      </fill>
    </dxf>
    <dxf>
      <font>
        <condense val="0"/>
        <extend val="0"/>
        <color auto="1"/>
      </font>
      <fill>
        <patternFill patternType="solid">
          <fgColor indexed="64"/>
          <bgColor indexed="15"/>
        </patternFill>
      </fill>
    </dxf>
    <dxf>
      <font>
        <b/>
        <i val="0"/>
        <strike val="0"/>
        <u val="none"/>
        <color auto="1"/>
      </font>
      <fill>
        <patternFill>
          <bgColor theme="7" tint="0.59996337778862885"/>
        </patternFill>
      </fill>
    </dxf>
    <dxf>
      <font>
        <condense val="0"/>
        <extend val="0"/>
        <color auto="1"/>
      </font>
      <fill>
        <patternFill patternType="solid">
          <fgColor indexed="64"/>
          <bgColor indexed="15"/>
        </patternFill>
      </fill>
    </dxf>
    <dxf>
      <font>
        <b/>
        <i val="0"/>
        <strike val="0"/>
        <u val="none"/>
        <color auto="1"/>
      </font>
      <fill>
        <patternFill>
          <bgColor theme="7" tint="0.59996337778862885"/>
        </patternFill>
      </fill>
    </dxf>
    <dxf>
      <font>
        <condense val="0"/>
        <extend val="0"/>
        <color auto="1"/>
      </font>
      <fill>
        <patternFill patternType="solid">
          <bgColor indexed="15"/>
        </patternFill>
      </fill>
    </dxf>
    <dxf>
      <font>
        <b/>
        <i val="0"/>
        <strike val="0"/>
        <u val="none"/>
        <color auto="1"/>
      </font>
      <fill>
        <patternFill>
          <bgColor theme="7" tint="0.59996337778862885"/>
        </patternFill>
      </fill>
    </dxf>
    <dxf>
      <font>
        <condense val="0"/>
        <extend val="0"/>
        <color auto="1"/>
      </font>
      <fill>
        <patternFill patternType="solid">
          <bgColor indexed="15"/>
        </patternFill>
      </fill>
    </dxf>
    <dxf>
      <font>
        <b/>
        <i val="0"/>
        <strike val="0"/>
        <u val="none"/>
        <color auto="1"/>
      </font>
      <fill>
        <patternFill>
          <bgColor theme="7"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8" Type="http://schemas.openxmlformats.org/officeDocument/2006/relationships/hyperlink" Target="#'Ratios Details'!A29:A38"/><Relationship Id="rId13" Type="http://schemas.openxmlformats.org/officeDocument/2006/relationships/hyperlink" Target="#'Input - 1'!A1"/><Relationship Id="rId3" Type="http://schemas.openxmlformats.org/officeDocument/2006/relationships/hyperlink" Target="#'Ratio Analysis'!A16"/><Relationship Id="rId7" Type="http://schemas.openxmlformats.org/officeDocument/2006/relationships/hyperlink" Target="#'Ratio Analysis'!A39"/><Relationship Id="rId12" Type="http://schemas.openxmlformats.org/officeDocument/2006/relationships/hyperlink" Target="#'Ratios Details'!A54:A61"/><Relationship Id="rId2" Type="http://schemas.openxmlformats.org/officeDocument/2006/relationships/hyperlink" Target="#'Ratios Details'!A3:A10"/><Relationship Id="rId1" Type="http://schemas.openxmlformats.org/officeDocument/2006/relationships/hyperlink" Target="#'Ratio Analysis'!A1"/><Relationship Id="rId6" Type="http://schemas.openxmlformats.org/officeDocument/2006/relationships/hyperlink" Target="#'Ratios Details'!A21:A27"/><Relationship Id="rId11" Type="http://schemas.openxmlformats.org/officeDocument/2006/relationships/hyperlink" Target="#'Ratio Analysis'!A70"/><Relationship Id="rId5" Type="http://schemas.openxmlformats.org/officeDocument/2006/relationships/hyperlink" Target="#'Ratio Analysis'!A28"/><Relationship Id="rId10" Type="http://schemas.openxmlformats.org/officeDocument/2006/relationships/hyperlink" Target="#'Ratios Details'!A40:A52"/><Relationship Id="rId4" Type="http://schemas.openxmlformats.org/officeDocument/2006/relationships/hyperlink" Target="#'Ratios Details'!A12:A19"/><Relationship Id="rId9" Type="http://schemas.openxmlformats.org/officeDocument/2006/relationships/hyperlink" Target="#'Ratio Analysis'!A53"/><Relationship Id="rId14" Type="http://schemas.openxmlformats.org/officeDocument/2006/relationships/hyperlink" Target="#'Input - 2'!A1"/></Relationships>
</file>

<file path=xl/drawings/_rels/drawing2.xml.rels><?xml version="1.0" encoding="UTF-8" standalone="yes"?>
<Relationships xmlns="http://schemas.openxmlformats.org/package/2006/relationships"><Relationship Id="rId1" Type="http://schemas.openxmlformats.org/officeDocument/2006/relationships/hyperlink" Target="#Index!A1"/></Relationships>
</file>

<file path=xl/drawings/_rels/drawing3.xml.rels><?xml version="1.0" encoding="UTF-8" standalone="yes"?>
<Relationships xmlns="http://schemas.openxmlformats.org/package/2006/relationships"><Relationship Id="rId1" Type="http://schemas.openxmlformats.org/officeDocument/2006/relationships/hyperlink" Target="#Index!A1"/></Relationships>
</file>

<file path=xl/drawings/_rels/drawing4.xml.rels><?xml version="1.0" encoding="UTF-8" standalone="yes"?>
<Relationships xmlns="http://schemas.openxmlformats.org/package/2006/relationships"><Relationship Id="rId1" Type="http://schemas.openxmlformats.org/officeDocument/2006/relationships/hyperlink" Target="#Index!A1"/></Relationships>
</file>

<file path=xl/drawings/_rels/drawing5.xml.rels><?xml version="1.0" encoding="UTF-8" standalone="yes"?>
<Relationships xmlns="http://schemas.openxmlformats.org/package/2006/relationships"><Relationship Id="rId1" Type="http://schemas.openxmlformats.org/officeDocument/2006/relationships/hyperlink" Target="#Index!A1"/></Relationships>
</file>

<file path=xl/drawings/_rels/drawing6.xml.rels><?xml version="1.0" encoding="UTF-8" standalone="yes"?>
<Relationships xmlns="http://schemas.openxmlformats.org/package/2006/relationships"><Relationship Id="rId1" Type="http://schemas.openxmlformats.org/officeDocument/2006/relationships/hyperlink" Target="#Index!A1"/></Relationships>
</file>

<file path=xl/drawings/drawing1.xml><?xml version="1.0" encoding="utf-8"?>
<xdr:wsDr xmlns:xdr="http://schemas.openxmlformats.org/drawingml/2006/spreadsheetDrawing" xmlns:a="http://schemas.openxmlformats.org/drawingml/2006/main">
  <xdr:twoCellAnchor>
    <xdr:from>
      <xdr:col>0</xdr:col>
      <xdr:colOff>428625</xdr:colOff>
      <xdr:row>13</xdr:row>
      <xdr:rowOff>19050</xdr:rowOff>
    </xdr:from>
    <xdr:to>
      <xdr:col>11</xdr:col>
      <xdr:colOff>581025</xdr:colOff>
      <xdr:row>15</xdr:row>
      <xdr:rowOff>19050</xdr:rowOff>
    </xdr:to>
    <xdr:sp macro="" textlink="">
      <xdr:nvSpPr>
        <xdr:cNvPr id="4104" name="Text Box 8">
          <a:extLst>
            <a:ext uri="{FF2B5EF4-FFF2-40B4-BE49-F238E27FC236}">
              <a16:creationId xmlns:a16="http://schemas.microsoft.com/office/drawing/2014/main" id="{00000000-0008-0000-0000-000008100000}"/>
            </a:ext>
          </a:extLst>
        </xdr:cNvPr>
        <xdr:cNvSpPr txBox="1">
          <a:spLocks noChangeArrowheads="1"/>
        </xdr:cNvSpPr>
      </xdr:nvSpPr>
      <xdr:spPr bwMode="auto">
        <a:xfrm>
          <a:off x="428625" y="2124075"/>
          <a:ext cx="6858000" cy="323850"/>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none" strike="noStrike" baseline="0">
              <a:solidFill>
                <a:srgbClr val="FFC000"/>
              </a:solidFill>
              <a:latin typeface="Arial"/>
              <a:cs typeface="Arial"/>
            </a:rPr>
            <a:t>[A]</a:t>
          </a:r>
          <a:r>
            <a:rPr lang="en-IN" sz="1000" b="1" i="0" u="none" strike="noStrike" baseline="0">
              <a:solidFill>
                <a:srgbClr val="FFFFFF"/>
              </a:solidFill>
              <a:latin typeface="Arial"/>
              <a:cs typeface="Arial"/>
            </a:rPr>
            <a:t>  LIQUIDITY RATIOS - SHORT TERM SOLVENCY</a:t>
          </a:r>
        </a:p>
      </xdr:txBody>
    </xdr:sp>
    <xdr:clientData/>
  </xdr:twoCellAnchor>
  <xdr:twoCellAnchor>
    <xdr:from>
      <xdr:col>0</xdr:col>
      <xdr:colOff>428625</xdr:colOff>
      <xdr:row>16</xdr:row>
      <xdr:rowOff>19050</xdr:rowOff>
    </xdr:from>
    <xdr:to>
      <xdr:col>11</xdr:col>
      <xdr:colOff>581025</xdr:colOff>
      <xdr:row>18</xdr:row>
      <xdr:rowOff>19050</xdr:rowOff>
    </xdr:to>
    <xdr:sp macro="" textlink="">
      <xdr:nvSpPr>
        <xdr:cNvPr id="4110" name="Text Box 14">
          <a:extLst>
            <a:ext uri="{FF2B5EF4-FFF2-40B4-BE49-F238E27FC236}">
              <a16:creationId xmlns:a16="http://schemas.microsoft.com/office/drawing/2014/main" id="{00000000-0008-0000-0000-00000E100000}"/>
            </a:ext>
          </a:extLst>
        </xdr:cNvPr>
        <xdr:cNvSpPr txBox="1">
          <a:spLocks noChangeArrowheads="1"/>
        </xdr:cNvSpPr>
      </xdr:nvSpPr>
      <xdr:spPr bwMode="auto">
        <a:xfrm>
          <a:off x="428625" y="2609850"/>
          <a:ext cx="6858000" cy="323850"/>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0" i="0" u="none" strike="noStrike" baseline="0">
              <a:solidFill>
                <a:srgbClr val="FFC000"/>
              </a:solidFill>
              <a:latin typeface="Arial"/>
              <a:cs typeface="Arial"/>
            </a:rPr>
            <a:t>[B]</a:t>
          </a:r>
          <a:r>
            <a:rPr lang="en-IN" sz="1000" b="1" i="0" u="none" strike="noStrike" baseline="0">
              <a:solidFill>
                <a:srgbClr val="FFFFFF"/>
              </a:solidFill>
              <a:latin typeface="Arial"/>
              <a:cs typeface="Arial"/>
            </a:rPr>
            <a:t>  CAPITAL STRUCTURE RATIOS-INDICATOR OF FINANCING TECHNIQUES AND LONG TERM SOLVENCY</a:t>
          </a:r>
        </a:p>
      </xdr:txBody>
    </xdr:sp>
    <xdr:clientData/>
  </xdr:twoCellAnchor>
  <xdr:twoCellAnchor>
    <xdr:from>
      <xdr:col>0</xdr:col>
      <xdr:colOff>428625</xdr:colOff>
      <xdr:row>19</xdr:row>
      <xdr:rowOff>28575</xdr:rowOff>
    </xdr:from>
    <xdr:to>
      <xdr:col>11</xdr:col>
      <xdr:colOff>581025</xdr:colOff>
      <xdr:row>21</xdr:row>
      <xdr:rowOff>28575</xdr:rowOff>
    </xdr:to>
    <xdr:sp macro="" textlink="">
      <xdr:nvSpPr>
        <xdr:cNvPr id="4112" name="Text Box 16">
          <a:extLst>
            <a:ext uri="{FF2B5EF4-FFF2-40B4-BE49-F238E27FC236}">
              <a16:creationId xmlns:a16="http://schemas.microsoft.com/office/drawing/2014/main" id="{00000000-0008-0000-0000-000010100000}"/>
            </a:ext>
          </a:extLst>
        </xdr:cNvPr>
        <xdr:cNvSpPr txBox="1">
          <a:spLocks noChangeArrowheads="1"/>
        </xdr:cNvSpPr>
      </xdr:nvSpPr>
      <xdr:spPr bwMode="auto">
        <a:xfrm>
          <a:off x="428625" y="3105150"/>
          <a:ext cx="6858000" cy="323850"/>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none" strike="noStrike" baseline="0">
              <a:solidFill>
                <a:srgbClr val="FFC000"/>
              </a:solidFill>
              <a:latin typeface="Arial"/>
              <a:cs typeface="Arial"/>
            </a:rPr>
            <a:t>[C]</a:t>
          </a:r>
          <a:r>
            <a:rPr lang="en-IN" sz="1000" b="1" i="0" u="none" strike="noStrike" baseline="0">
              <a:solidFill>
                <a:srgbClr val="FFFFFF"/>
              </a:solidFill>
              <a:latin typeface="Arial"/>
              <a:cs typeface="Arial"/>
            </a:rPr>
            <a:t> COVERAGE RATIOS</a:t>
          </a:r>
        </a:p>
      </xdr:txBody>
    </xdr:sp>
    <xdr:clientData/>
  </xdr:twoCellAnchor>
  <xdr:twoCellAnchor>
    <xdr:from>
      <xdr:col>0</xdr:col>
      <xdr:colOff>438150</xdr:colOff>
      <xdr:row>22</xdr:row>
      <xdr:rowOff>19050</xdr:rowOff>
    </xdr:from>
    <xdr:to>
      <xdr:col>11</xdr:col>
      <xdr:colOff>590550</xdr:colOff>
      <xdr:row>24</xdr:row>
      <xdr:rowOff>19050</xdr:rowOff>
    </xdr:to>
    <xdr:sp macro="" textlink="">
      <xdr:nvSpPr>
        <xdr:cNvPr id="4113" name="Text Box 17">
          <a:extLst>
            <a:ext uri="{FF2B5EF4-FFF2-40B4-BE49-F238E27FC236}">
              <a16:creationId xmlns:a16="http://schemas.microsoft.com/office/drawing/2014/main" id="{00000000-0008-0000-0000-000011100000}"/>
            </a:ext>
          </a:extLst>
        </xdr:cNvPr>
        <xdr:cNvSpPr txBox="1">
          <a:spLocks noChangeArrowheads="1"/>
        </xdr:cNvSpPr>
      </xdr:nvSpPr>
      <xdr:spPr bwMode="auto">
        <a:xfrm>
          <a:off x="438150" y="3581400"/>
          <a:ext cx="6858000" cy="323850"/>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none" strike="noStrike" baseline="0">
              <a:solidFill>
                <a:srgbClr val="FFC000"/>
              </a:solidFill>
              <a:latin typeface="Arial"/>
              <a:cs typeface="Arial"/>
            </a:rPr>
            <a:t>[D]</a:t>
          </a:r>
          <a:r>
            <a:rPr lang="en-IN" sz="1000" b="1" i="0" u="none" strike="noStrike" baseline="0">
              <a:solidFill>
                <a:srgbClr val="FFFFFF"/>
              </a:solidFill>
              <a:latin typeface="Arial"/>
              <a:cs typeface="Arial"/>
            </a:rPr>
            <a:t> PROFITABILITY RATIO</a:t>
          </a:r>
        </a:p>
      </xdr:txBody>
    </xdr:sp>
    <xdr:clientData/>
  </xdr:twoCellAnchor>
  <xdr:twoCellAnchor>
    <xdr:from>
      <xdr:col>0</xdr:col>
      <xdr:colOff>428625</xdr:colOff>
      <xdr:row>25</xdr:row>
      <xdr:rowOff>19050</xdr:rowOff>
    </xdr:from>
    <xdr:to>
      <xdr:col>11</xdr:col>
      <xdr:colOff>581025</xdr:colOff>
      <xdr:row>27</xdr:row>
      <xdr:rowOff>19050</xdr:rowOff>
    </xdr:to>
    <xdr:sp macro="" textlink="">
      <xdr:nvSpPr>
        <xdr:cNvPr id="4114" name="Text Box 18">
          <a:extLst>
            <a:ext uri="{FF2B5EF4-FFF2-40B4-BE49-F238E27FC236}">
              <a16:creationId xmlns:a16="http://schemas.microsoft.com/office/drawing/2014/main" id="{00000000-0008-0000-0000-000012100000}"/>
            </a:ext>
          </a:extLst>
        </xdr:cNvPr>
        <xdr:cNvSpPr txBox="1">
          <a:spLocks noChangeArrowheads="1"/>
        </xdr:cNvSpPr>
      </xdr:nvSpPr>
      <xdr:spPr bwMode="auto">
        <a:xfrm>
          <a:off x="428625" y="4067175"/>
          <a:ext cx="6858000" cy="323850"/>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none" strike="noStrike" baseline="0">
              <a:solidFill>
                <a:srgbClr val="FFC000"/>
              </a:solidFill>
              <a:latin typeface="Arial"/>
              <a:cs typeface="Arial"/>
            </a:rPr>
            <a:t>[E]</a:t>
          </a:r>
          <a:r>
            <a:rPr lang="en-IN" sz="1000" b="1" i="0" u="none" strike="noStrike" baseline="0">
              <a:solidFill>
                <a:srgbClr val="FFFFFF"/>
              </a:solidFill>
              <a:latin typeface="Arial"/>
              <a:cs typeface="Arial"/>
            </a:rPr>
            <a:t> TURNOVER RATIO / ACTIVITY RATIO / VELOCITY RATIO</a:t>
          </a:r>
        </a:p>
      </xdr:txBody>
    </xdr:sp>
    <xdr:clientData/>
  </xdr:twoCellAnchor>
  <xdr:twoCellAnchor>
    <xdr:from>
      <xdr:col>0</xdr:col>
      <xdr:colOff>428625</xdr:colOff>
      <xdr:row>27</xdr:row>
      <xdr:rowOff>180975</xdr:rowOff>
    </xdr:from>
    <xdr:to>
      <xdr:col>11</xdr:col>
      <xdr:colOff>581025</xdr:colOff>
      <xdr:row>27</xdr:row>
      <xdr:rowOff>504825</xdr:rowOff>
    </xdr:to>
    <xdr:sp macro="" textlink="">
      <xdr:nvSpPr>
        <xdr:cNvPr id="4115" name="Text Box 19">
          <a:extLst>
            <a:ext uri="{FF2B5EF4-FFF2-40B4-BE49-F238E27FC236}">
              <a16:creationId xmlns:a16="http://schemas.microsoft.com/office/drawing/2014/main" id="{00000000-0008-0000-0000-000013100000}"/>
            </a:ext>
          </a:extLst>
        </xdr:cNvPr>
        <xdr:cNvSpPr txBox="1">
          <a:spLocks noChangeArrowheads="1"/>
        </xdr:cNvSpPr>
      </xdr:nvSpPr>
      <xdr:spPr bwMode="auto">
        <a:xfrm>
          <a:off x="428625" y="4552950"/>
          <a:ext cx="6858000" cy="323850"/>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none" strike="noStrike" baseline="0">
              <a:solidFill>
                <a:srgbClr val="FFC000"/>
              </a:solidFill>
              <a:latin typeface="Arial"/>
              <a:cs typeface="Arial"/>
            </a:rPr>
            <a:t>[F] </a:t>
          </a:r>
          <a:r>
            <a:rPr lang="en-IN" sz="1000" b="1" i="0" u="none" strike="noStrike" baseline="0">
              <a:solidFill>
                <a:srgbClr val="FFFFFF"/>
              </a:solidFill>
              <a:latin typeface="Arial"/>
              <a:cs typeface="Arial"/>
            </a:rPr>
            <a:t>MARKET-TEST RATIO / FINANCIAL POSITION RATIO</a:t>
          </a:r>
        </a:p>
      </xdr:txBody>
    </xdr:sp>
    <xdr:clientData/>
  </xdr:twoCellAnchor>
  <xdr:twoCellAnchor>
    <xdr:from>
      <xdr:col>13</xdr:col>
      <xdr:colOff>581025</xdr:colOff>
      <xdr:row>13</xdr:row>
      <xdr:rowOff>9525</xdr:rowOff>
    </xdr:from>
    <xdr:to>
      <xdr:col>15</xdr:col>
      <xdr:colOff>228600</xdr:colOff>
      <xdr:row>15</xdr:row>
      <xdr:rowOff>9525</xdr:rowOff>
    </xdr:to>
    <xdr:sp macro="" textlink="">
      <xdr:nvSpPr>
        <xdr:cNvPr id="4118" name="Text Box 22">
          <a:hlinkClick xmlns:r="http://schemas.openxmlformats.org/officeDocument/2006/relationships" r:id="rId1" tooltip="Click Here"/>
          <a:extLst>
            <a:ext uri="{FF2B5EF4-FFF2-40B4-BE49-F238E27FC236}">
              <a16:creationId xmlns:a16="http://schemas.microsoft.com/office/drawing/2014/main" id="{00000000-0008-0000-0000-000016100000}"/>
            </a:ext>
          </a:extLst>
        </xdr:cNvPr>
        <xdr:cNvSpPr txBox="1">
          <a:spLocks noChangeArrowheads="1"/>
        </xdr:cNvSpPr>
      </xdr:nvSpPr>
      <xdr:spPr bwMode="auto">
        <a:xfrm>
          <a:off x="8505825" y="2114550"/>
          <a:ext cx="866775" cy="323850"/>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ANALYSIS</a:t>
          </a:r>
        </a:p>
      </xdr:txBody>
    </xdr:sp>
    <xdr:clientData/>
  </xdr:twoCellAnchor>
  <xdr:twoCellAnchor>
    <xdr:from>
      <xdr:col>12</xdr:col>
      <xdr:colOff>152400</xdr:colOff>
      <xdr:row>13</xdr:row>
      <xdr:rowOff>19050</xdr:rowOff>
    </xdr:from>
    <xdr:to>
      <xdr:col>13</xdr:col>
      <xdr:colOff>409575</xdr:colOff>
      <xdr:row>15</xdr:row>
      <xdr:rowOff>19050</xdr:rowOff>
    </xdr:to>
    <xdr:sp macro="" textlink="">
      <xdr:nvSpPr>
        <xdr:cNvPr id="4120" name="Text Box 24">
          <a:hlinkClick xmlns:r="http://schemas.openxmlformats.org/officeDocument/2006/relationships" r:id="rId2"/>
          <a:extLst>
            <a:ext uri="{FF2B5EF4-FFF2-40B4-BE49-F238E27FC236}">
              <a16:creationId xmlns:a16="http://schemas.microsoft.com/office/drawing/2014/main" id="{00000000-0008-0000-0000-000018100000}"/>
            </a:ext>
          </a:extLst>
        </xdr:cNvPr>
        <xdr:cNvSpPr txBox="1">
          <a:spLocks noChangeArrowheads="1"/>
        </xdr:cNvSpPr>
      </xdr:nvSpPr>
      <xdr:spPr bwMode="auto">
        <a:xfrm>
          <a:off x="7467600" y="2124075"/>
          <a:ext cx="866775" cy="323850"/>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DETAILS</a:t>
          </a:r>
        </a:p>
      </xdr:txBody>
    </xdr:sp>
    <xdr:clientData/>
  </xdr:twoCellAnchor>
  <xdr:twoCellAnchor>
    <xdr:from>
      <xdr:col>13</xdr:col>
      <xdr:colOff>600075</xdr:colOff>
      <xdr:row>16</xdr:row>
      <xdr:rowOff>9525</xdr:rowOff>
    </xdr:from>
    <xdr:to>
      <xdr:col>15</xdr:col>
      <xdr:colOff>247650</xdr:colOff>
      <xdr:row>18</xdr:row>
      <xdr:rowOff>9525</xdr:rowOff>
    </xdr:to>
    <xdr:sp macro="" textlink="">
      <xdr:nvSpPr>
        <xdr:cNvPr id="4121" name="Text Box 25">
          <a:hlinkClick xmlns:r="http://schemas.openxmlformats.org/officeDocument/2006/relationships" r:id="rId3"/>
          <a:extLst>
            <a:ext uri="{FF2B5EF4-FFF2-40B4-BE49-F238E27FC236}">
              <a16:creationId xmlns:a16="http://schemas.microsoft.com/office/drawing/2014/main" id="{00000000-0008-0000-0000-000019100000}"/>
            </a:ext>
          </a:extLst>
        </xdr:cNvPr>
        <xdr:cNvSpPr txBox="1">
          <a:spLocks noChangeArrowheads="1"/>
        </xdr:cNvSpPr>
      </xdr:nvSpPr>
      <xdr:spPr bwMode="auto">
        <a:xfrm>
          <a:off x="8524875" y="2600325"/>
          <a:ext cx="866775" cy="323850"/>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ANALYSIS</a:t>
          </a:r>
        </a:p>
      </xdr:txBody>
    </xdr:sp>
    <xdr:clientData/>
  </xdr:twoCellAnchor>
  <xdr:twoCellAnchor>
    <xdr:from>
      <xdr:col>12</xdr:col>
      <xdr:colOff>171450</xdr:colOff>
      <xdr:row>16</xdr:row>
      <xdr:rowOff>19050</xdr:rowOff>
    </xdr:from>
    <xdr:to>
      <xdr:col>13</xdr:col>
      <xdr:colOff>428625</xdr:colOff>
      <xdr:row>18</xdr:row>
      <xdr:rowOff>19050</xdr:rowOff>
    </xdr:to>
    <xdr:sp macro="" textlink="">
      <xdr:nvSpPr>
        <xdr:cNvPr id="4122" name="Text Box 26">
          <a:hlinkClick xmlns:r="http://schemas.openxmlformats.org/officeDocument/2006/relationships" r:id="rId4"/>
          <a:extLst>
            <a:ext uri="{FF2B5EF4-FFF2-40B4-BE49-F238E27FC236}">
              <a16:creationId xmlns:a16="http://schemas.microsoft.com/office/drawing/2014/main" id="{00000000-0008-0000-0000-00001A100000}"/>
            </a:ext>
          </a:extLst>
        </xdr:cNvPr>
        <xdr:cNvSpPr txBox="1">
          <a:spLocks noChangeArrowheads="1"/>
        </xdr:cNvSpPr>
      </xdr:nvSpPr>
      <xdr:spPr bwMode="auto">
        <a:xfrm>
          <a:off x="7486650" y="2609850"/>
          <a:ext cx="866775" cy="323850"/>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DETAILS</a:t>
          </a:r>
        </a:p>
      </xdr:txBody>
    </xdr:sp>
    <xdr:clientData/>
  </xdr:twoCellAnchor>
  <xdr:twoCellAnchor>
    <xdr:from>
      <xdr:col>14</xdr:col>
      <xdr:colOff>0</xdr:colOff>
      <xdr:row>19</xdr:row>
      <xdr:rowOff>28575</xdr:rowOff>
    </xdr:from>
    <xdr:to>
      <xdr:col>15</xdr:col>
      <xdr:colOff>257175</xdr:colOff>
      <xdr:row>21</xdr:row>
      <xdr:rowOff>28575</xdr:rowOff>
    </xdr:to>
    <xdr:sp macro="" textlink="">
      <xdr:nvSpPr>
        <xdr:cNvPr id="4123" name="Text Box 27">
          <a:hlinkClick xmlns:r="http://schemas.openxmlformats.org/officeDocument/2006/relationships" r:id="rId5"/>
          <a:extLst>
            <a:ext uri="{FF2B5EF4-FFF2-40B4-BE49-F238E27FC236}">
              <a16:creationId xmlns:a16="http://schemas.microsoft.com/office/drawing/2014/main" id="{00000000-0008-0000-0000-00001B100000}"/>
            </a:ext>
          </a:extLst>
        </xdr:cNvPr>
        <xdr:cNvSpPr txBox="1">
          <a:spLocks noChangeArrowheads="1"/>
        </xdr:cNvSpPr>
      </xdr:nvSpPr>
      <xdr:spPr bwMode="auto">
        <a:xfrm>
          <a:off x="8534400" y="3105150"/>
          <a:ext cx="866775" cy="323850"/>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ANALYSIS</a:t>
          </a:r>
        </a:p>
      </xdr:txBody>
    </xdr:sp>
    <xdr:clientData/>
  </xdr:twoCellAnchor>
  <xdr:twoCellAnchor>
    <xdr:from>
      <xdr:col>12</xdr:col>
      <xdr:colOff>180975</xdr:colOff>
      <xdr:row>19</xdr:row>
      <xdr:rowOff>38100</xdr:rowOff>
    </xdr:from>
    <xdr:to>
      <xdr:col>13</xdr:col>
      <xdr:colOff>438150</xdr:colOff>
      <xdr:row>21</xdr:row>
      <xdr:rowOff>38100</xdr:rowOff>
    </xdr:to>
    <xdr:sp macro="" textlink="">
      <xdr:nvSpPr>
        <xdr:cNvPr id="4124" name="Text Box 28">
          <a:hlinkClick xmlns:r="http://schemas.openxmlformats.org/officeDocument/2006/relationships" r:id="rId6"/>
          <a:extLst>
            <a:ext uri="{FF2B5EF4-FFF2-40B4-BE49-F238E27FC236}">
              <a16:creationId xmlns:a16="http://schemas.microsoft.com/office/drawing/2014/main" id="{00000000-0008-0000-0000-00001C100000}"/>
            </a:ext>
          </a:extLst>
        </xdr:cNvPr>
        <xdr:cNvSpPr txBox="1">
          <a:spLocks noChangeArrowheads="1"/>
        </xdr:cNvSpPr>
      </xdr:nvSpPr>
      <xdr:spPr bwMode="auto">
        <a:xfrm>
          <a:off x="7496175" y="3114675"/>
          <a:ext cx="866775" cy="323850"/>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DETAILS</a:t>
          </a:r>
        </a:p>
      </xdr:txBody>
    </xdr:sp>
    <xdr:clientData/>
  </xdr:twoCellAnchor>
  <xdr:twoCellAnchor>
    <xdr:from>
      <xdr:col>14</xdr:col>
      <xdr:colOff>9525</xdr:colOff>
      <xdr:row>22</xdr:row>
      <xdr:rowOff>9525</xdr:rowOff>
    </xdr:from>
    <xdr:to>
      <xdr:col>15</xdr:col>
      <xdr:colOff>266700</xdr:colOff>
      <xdr:row>24</xdr:row>
      <xdr:rowOff>9525</xdr:rowOff>
    </xdr:to>
    <xdr:sp macro="" textlink="">
      <xdr:nvSpPr>
        <xdr:cNvPr id="4125" name="Text Box 29">
          <a:hlinkClick xmlns:r="http://schemas.openxmlformats.org/officeDocument/2006/relationships" r:id="rId7"/>
          <a:extLst>
            <a:ext uri="{FF2B5EF4-FFF2-40B4-BE49-F238E27FC236}">
              <a16:creationId xmlns:a16="http://schemas.microsoft.com/office/drawing/2014/main" id="{00000000-0008-0000-0000-00001D100000}"/>
            </a:ext>
          </a:extLst>
        </xdr:cNvPr>
        <xdr:cNvSpPr txBox="1">
          <a:spLocks noChangeArrowheads="1"/>
        </xdr:cNvSpPr>
      </xdr:nvSpPr>
      <xdr:spPr bwMode="auto">
        <a:xfrm>
          <a:off x="8543925" y="3571875"/>
          <a:ext cx="866775" cy="323850"/>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ANALYSIS</a:t>
          </a:r>
        </a:p>
      </xdr:txBody>
    </xdr:sp>
    <xdr:clientData/>
  </xdr:twoCellAnchor>
  <xdr:twoCellAnchor>
    <xdr:from>
      <xdr:col>12</xdr:col>
      <xdr:colOff>190500</xdr:colOff>
      <xdr:row>22</xdr:row>
      <xdr:rowOff>19050</xdr:rowOff>
    </xdr:from>
    <xdr:to>
      <xdr:col>13</xdr:col>
      <xdr:colOff>447675</xdr:colOff>
      <xdr:row>24</xdr:row>
      <xdr:rowOff>19050</xdr:rowOff>
    </xdr:to>
    <xdr:sp macro="" textlink="">
      <xdr:nvSpPr>
        <xdr:cNvPr id="4126" name="Text Box 30">
          <a:hlinkClick xmlns:r="http://schemas.openxmlformats.org/officeDocument/2006/relationships" r:id="rId8"/>
          <a:extLst>
            <a:ext uri="{FF2B5EF4-FFF2-40B4-BE49-F238E27FC236}">
              <a16:creationId xmlns:a16="http://schemas.microsoft.com/office/drawing/2014/main" id="{00000000-0008-0000-0000-00001E100000}"/>
            </a:ext>
          </a:extLst>
        </xdr:cNvPr>
        <xdr:cNvSpPr txBox="1">
          <a:spLocks noChangeArrowheads="1"/>
        </xdr:cNvSpPr>
      </xdr:nvSpPr>
      <xdr:spPr bwMode="auto">
        <a:xfrm>
          <a:off x="7505700" y="3581400"/>
          <a:ext cx="866775" cy="323850"/>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DETAILS</a:t>
          </a:r>
        </a:p>
      </xdr:txBody>
    </xdr:sp>
    <xdr:clientData/>
  </xdr:twoCellAnchor>
  <xdr:twoCellAnchor>
    <xdr:from>
      <xdr:col>14</xdr:col>
      <xdr:colOff>19050</xdr:colOff>
      <xdr:row>25</xdr:row>
      <xdr:rowOff>19050</xdr:rowOff>
    </xdr:from>
    <xdr:to>
      <xdr:col>15</xdr:col>
      <xdr:colOff>276225</xdr:colOff>
      <xdr:row>27</xdr:row>
      <xdr:rowOff>19050</xdr:rowOff>
    </xdr:to>
    <xdr:sp macro="" textlink="">
      <xdr:nvSpPr>
        <xdr:cNvPr id="4127" name="Text Box 31">
          <a:hlinkClick xmlns:r="http://schemas.openxmlformats.org/officeDocument/2006/relationships" r:id="rId9"/>
          <a:extLst>
            <a:ext uri="{FF2B5EF4-FFF2-40B4-BE49-F238E27FC236}">
              <a16:creationId xmlns:a16="http://schemas.microsoft.com/office/drawing/2014/main" id="{00000000-0008-0000-0000-00001F100000}"/>
            </a:ext>
          </a:extLst>
        </xdr:cNvPr>
        <xdr:cNvSpPr txBox="1">
          <a:spLocks noChangeArrowheads="1"/>
        </xdr:cNvSpPr>
      </xdr:nvSpPr>
      <xdr:spPr bwMode="auto">
        <a:xfrm>
          <a:off x="8553450" y="4067175"/>
          <a:ext cx="866775" cy="323850"/>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ANALYSIS</a:t>
          </a:r>
        </a:p>
      </xdr:txBody>
    </xdr:sp>
    <xdr:clientData/>
  </xdr:twoCellAnchor>
  <xdr:twoCellAnchor>
    <xdr:from>
      <xdr:col>12</xdr:col>
      <xdr:colOff>200025</xdr:colOff>
      <xdr:row>25</xdr:row>
      <xdr:rowOff>28575</xdr:rowOff>
    </xdr:from>
    <xdr:to>
      <xdr:col>13</xdr:col>
      <xdr:colOff>457200</xdr:colOff>
      <xdr:row>27</xdr:row>
      <xdr:rowOff>28575</xdr:rowOff>
    </xdr:to>
    <xdr:sp macro="" textlink="">
      <xdr:nvSpPr>
        <xdr:cNvPr id="4128" name="Text Box 32">
          <a:hlinkClick xmlns:r="http://schemas.openxmlformats.org/officeDocument/2006/relationships" r:id="rId10"/>
          <a:extLst>
            <a:ext uri="{FF2B5EF4-FFF2-40B4-BE49-F238E27FC236}">
              <a16:creationId xmlns:a16="http://schemas.microsoft.com/office/drawing/2014/main" id="{00000000-0008-0000-0000-000020100000}"/>
            </a:ext>
          </a:extLst>
        </xdr:cNvPr>
        <xdr:cNvSpPr txBox="1">
          <a:spLocks noChangeArrowheads="1"/>
        </xdr:cNvSpPr>
      </xdr:nvSpPr>
      <xdr:spPr bwMode="auto">
        <a:xfrm>
          <a:off x="7515225" y="4076700"/>
          <a:ext cx="866775" cy="323850"/>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DETAILS</a:t>
          </a:r>
        </a:p>
      </xdr:txBody>
    </xdr:sp>
    <xdr:clientData/>
  </xdr:twoCellAnchor>
  <xdr:twoCellAnchor>
    <xdr:from>
      <xdr:col>14</xdr:col>
      <xdr:colOff>19050</xdr:colOff>
      <xdr:row>27</xdr:row>
      <xdr:rowOff>180975</xdr:rowOff>
    </xdr:from>
    <xdr:to>
      <xdr:col>15</xdr:col>
      <xdr:colOff>276225</xdr:colOff>
      <xdr:row>27</xdr:row>
      <xdr:rowOff>504825</xdr:rowOff>
    </xdr:to>
    <xdr:sp macro="" textlink="">
      <xdr:nvSpPr>
        <xdr:cNvPr id="4129" name="Text Box 33">
          <a:hlinkClick xmlns:r="http://schemas.openxmlformats.org/officeDocument/2006/relationships" r:id="rId11"/>
          <a:extLst>
            <a:ext uri="{FF2B5EF4-FFF2-40B4-BE49-F238E27FC236}">
              <a16:creationId xmlns:a16="http://schemas.microsoft.com/office/drawing/2014/main" id="{00000000-0008-0000-0000-000021100000}"/>
            </a:ext>
          </a:extLst>
        </xdr:cNvPr>
        <xdr:cNvSpPr txBox="1">
          <a:spLocks noChangeArrowheads="1"/>
        </xdr:cNvSpPr>
      </xdr:nvSpPr>
      <xdr:spPr bwMode="auto">
        <a:xfrm>
          <a:off x="8553450" y="4552950"/>
          <a:ext cx="866775" cy="323850"/>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ANALYSIS</a:t>
          </a:r>
        </a:p>
      </xdr:txBody>
    </xdr:sp>
    <xdr:clientData/>
  </xdr:twoCellAnchor>
  <xdr:twoCellAnchor>
    <xdr:from>
      <xdr:col>12</xdr:col>
      <xdr:colOff>200025</xdr:colOff>
      <xdr:row>27</xdr:row>
      <xdr:rowOff>190500</xdr:rowOff>
    </xdr:from>
    <xdr:to>
      <xdr:col>13</xdr:col>
      <xdr:colOff>457200</xdr:colOff>
      <xdr:row>27</xdr:row>
      <xdr:rowOff>504825</xdr:rowOff>
    </xdr:to>
    <xdr:sp macro="" textlink="">
      <xdr:nvSpPr>
        <xdr:cNvPr id="4130" name="Text Box 34">
          <a:hlinkClick xmlns:r="http://schemas.openxmlformats.org/officeDocument/2006/relationships" r:id="rId12"/>
          <a:extLst>
            <a:ext uri="{FF2B5EF4-FFF2-40B4-BE49-F238E27FC236}">
              <a16:creationId xmlns:a16="http://schemas.microsoft.com/office/drawing/2014/main" id="{00000000-0008-0000-0000-000022100000}"/>
            </a:ext>
          </a:extLst>
        </xdr:cNvPr>
        <xdr:cNvSpPr txBox="1">
          <a:spLocks noChangeArrowheads="1"/>
        </xdr:cNvSpPr>
      </xdr:nvSpPr>
      <xdr:spPr bwMode="auto">
        <a:xfrm>
          <a:off x="7515225" y="4562475"/>
          <a:ext cx="866775" cy="314325"/>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DETAILS</a:t>
          </a:r>
        </a:p>
      </xdr:txBody>
    </xdr:sp>
    <xdr:clientData/>
  </xdr:twoCellAnchor>
  <xdr:twoCellAnchor>
    <xdr:from>
      <xdr:col>0</xdr:col>
      <xdr:colOff>419100</xdr:colOff>
      <xdr:row>7</xdr:row>
      <xdr:rowOff>19050</xdr:rowOff>
    </xdr:from>
    <xdr:to>
      <xdr:col>11</xdr:col>
      <xdr:colOff>571500</xdr:colOff>
      <xdr:row>9</xdr:row>
      <xdr:rowOff>9525</xdr:rowOff>
    </xdr:to>
    <xdr:sp macro="" textlink="">
      <xdr:nvSpPr>
        <xdr:cNvPr id="4131" name="Text Box 35">
          <a:extLst>
            <a:ext uri="{FF2B5EF4-FFF2-40B4-BE49-F238E27FC236}">
              <a16:creationId xmlns:a16="http://schemas.microsoft.com/office/drawing/2014/main" id="{00000000-0008-0000-0000-000023100000}"/>
            </a:ext>
          </a:extLst>
        </xdr:cNvPr>
        <xdr:cNvSpPr txBox="1">
          <a:spLocks noChangeArrowheads="1"/>
        </xdr:cNvSpPr>
      </xdr:nvSpPr>
      <xdr:spPr bwMode="auto">
        <a:xfrm>
          <a:off x="419100" y="1152525"/>
          <a:ext cx="6858000" cy="314325"/>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sng" strike="noStrike" baseline="0">
              <a:solidFill>
                <a:srgbClr val="FFC000"/>
              </a:solidFill>
              <a:latin typeface="Arial"/>
              <a:cs typeface="Arial"/>
            </a:rPr>
            <a:t>INPUT SHEET - 1</a:t>
          </a:r>
          <a:r>
            <a:rPr lang="en-IN" sz="1000" b="1" i="0" u="none" strike="noStrike" baseline="0">
              <a:solidFill>
                <a:srgbClr val="FFC000"/>
              </a:solidFill>
              <a:latin typeface="Arial"/>
              <a:cs typeface="Arial"/>
            </a:rPr>
            <a:t> </a:t>
          </a:r>
          <a:r>
            <a:rPr lang="en-IN" sz="1000" b="1" i="0" u="none" strike="noStrike" baseline="0">
              <a:solidFill>
                <a:srgbClr val="FFFFFF"/>
              </a:solidFill>
              <a:latin typeface="Arial"/>
              <a:cs typeface="Arial"/>
            </a:rPr>
            <a:t>BALANCE SHEET RELATED ITEMS</a:t>
          </a:r>
        </a:p>
      </xdr:txBody>
    </xdr:sp>
    <xdr:clientData/>
  </xdr:twoCellAnchor>
  <xdr:twoCellAnchor>
    <xdr:from>
      <xdr:col>0</xdr:col>
      <xdr:colOff>419100</xdr:colOff>
      <xdr:row>10</xdr:row>
      <xdr:rowOff>0</xdr:rowOff>
    </xdr:from>
    <xdr:to>
      <xdr:col>11</xdr:col>
      <xdr:colOff>571500</xdr:colOff>
      <xdr:row>12</xdr:row>
      <xdr:rowOff>0</xdr:rowOff>
    </xdr:to>
    <xdr:sp macro="" textlink="">
      <xdr:nvSpPr>
        <xdr:cNvPr id="4132" name="Text Box 36">
          <a:extLst>
            <a:ext uri="{FF2B5EF4-FFF2-40B4-BE49-F238E27FC236}">
              <a16:creationId xmlns:a16="http://schemas.microsoft.com/office/drawing/2014/main" id="{00000000-0008-0000-0000-000024100000}"/>
            </a:ext>
          </a:extLst>
        </xdr:cNvPr>
        <xdr:cNvSpPr txBox="1">
          <a:spLocks noChangeArrowheads="1"/>
        </xdr:cNvSpPr>
      </xdr:nvSpPr>
      <xdr:spPr bwMode="auto">
        <a:xfrm>
          <a:off x="419100" y="1619250"/>
          <a:ext cx="6858000" cy="323850"/>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sng" strike="noStrike" baseline="0">
              <a:solidFill>
                <a:srgbClr val="FFC000"/>
              </a:solidFill>
              <a:latin typeface="Arial"/>
              <a:cs typeface="Arial"/>
            </a:rPr>
            <a:t>INPUT SHEET - 2</a:t>
          </a:r>
          <a:r>
            <a:rPr lang="en-IN" sz="1000" b="1" i="0" u="none" strike="noStrike" baseline="0">
              <a:solidFill>
                <a:srgbClr val="FFFFFF"/>
              </a:solidFill>
              <a:latin typeface="Arial"/>
              <a:cs typeface="Arial"/>
            </a:rPr>
            <a:t> PROFIT AND LOSS ACCOUNT RELATED ITEMS</a:t>
          </a:r>
        </a:p>
      </xdr:txBody>
    </xdr:sp>
    <xdr:clientData/>
  </xdr:twoCellAnchor>
  <xdr:twoCellAnchor>
    <xdr:from>
      <xdr:col>12</xdr:col>
      <xdr:colOff>171450</xdr:colOff>
      <xdr:row>7</xdr:row>
      <xdr:rowOff>19050</xdr:rowOff>
    </xdr:from>
    <xdr:to>
      <xdr:col>15</xdr:col>
      <xdr:colOff>238125</xdr:colOff>
      <xdr:row>8</xdr:row>
      <xdr:rowOff>152400</xdr:rowOff>
    </xdr:to>
    <xdr:sp macro="" textlink="">
      <xdr:nvSpPr>
        <xdr:cNvPr id="4133" name="Text Box 37">
          <a:hlinkClick xmlns:r="http://schemas.openxmlformats.org/officeDocument/2006/relationships" r:id="rId13"/>
          <a:extLst>
            <a:ext uri="{FF2B5EF4-FFF2-40B4-BE49-F238E27FC236}">
              <a16:creationId xmlns:a16="http://schemas.microsoft.com/office/drawing/2014/main" id="{00000000-0008-0000-0000-000025100000}"/>
            </a:ext>
          </a:extLst>
        </xdr:cNvPr>
        <xdr:cNvSpPr txBox="1">
          <a:spLocks noChangeArrowheads="1"/>
        </xdr:cNvSpPr>
      </xdr:nvSpPr>
      <xdr:spPr bwMode="auto">
        <a:xfrm>
          <a:off x="7486650" y="1152525"/>
          <a:ext cx="1895475" cy="295275"/>
        </a:xfrm>
        <a:prstGeom prst="rect">
          <a:avLst/>
        </a:prstGeom>
        <a:solidFill>
          <a:srgbClr val="002060"/>
        </a:solidFill>
        <a:ln w="9525">
          <a:miter lim="800000"/>
          <a:headEnd/>
          <a:tailEnd/>
        </a:ln>
      </xdr:spPr>
      <xdr:txBody>
        <a:bodyPr vertOverflow="clip" wrap="square" lIns="91440" tIns="45720" rIns="91440" bIns="45720" anchor="t" upright="1"/>
        <a:lstStyle/>
        <a:p>
          <a:pPr algn="ctr" rtl="0">
            <a:defRPr sz="1000"/>
          </a:pPr>
          <a:r>
            <a:rPr lang="en-IN" sz="1000" b="1" i="0" u="none" strike="noStrike" baseline="0">
              <a:solidFill>
                <a:srgbClr val="FFFFFF"/>
              </a:solidFill>
              <a:latin typeface="Arial"/>
              <a:cs typeface="Arial"/>
            </a:rPr>
            <a:t>INPUT DATA</a:t>
          </a:r>
        </a:p>
      </xdr:txBody>
    </xdr:sp>
    <xdr:clientData/>
  </xdr:twoCellAnchor>
  <xdr:twoCellAnchor>
    <xdr:from>
      <xdr:col>12</xdr:col>
      <xdr:colOff>152400</xdr:colOff>
      <xdr:row>9</xdr:row>
      <xdr:rowOff>152400</xdr:rowOff>
    </xdr:from>
    <xdr:to>
      <xdr:col>15</xdr:col>
      <xdr:colOff>238125</xdr:colOff>
      <xdr:row>11</xdr:row>
      <xdr:rowOff>152400</xdr:rowOff>
    </xdr:to>
    <xdr:sp macro="" textlink="">
      <xdr:nvSpPr>
        <xdr:cNvPr id="4134" name="Text Box 38">
          <a:hlinkClick xmlns:r="http://schemas.openxmlformats.org/officeDocument/2006/relationships" r:id="rId14"/>
          <a:extLst>
            <a:ext uri="{FF2B5EF4-FFF2-40B4-BE49-F238E27FC236}">
              <a16:creationId xmlns:a16="http://schemas.microsoft.com/office/drawing/2014/main" id="{00000000-0008-0000-0000-000026100000}"/>
            </a:ext>
          </a:extLst>
        </xdr:cNvPr>
        <xdr:cNvSpPr txBox="1">
          <a:spLocks noChangeArrowheads="1"/>
        </xdr:cNvSpPr>
      </xdr:nvSpPr>
      <xdr:spPr bwMode="auto">
        <a:xfrm>
          <a:off x="7467600" y="1609725"/>
          <a:ext cx="1914525" cy="323850"/>
        </a:xfrm>
        <a:prstGeom prst="rect">
          <a:avLst/>
        </a:prstGeom>
        <a:solidFill>
          <a:srgbClr val="002060"/>
        </a:solidFill>
        <a:ln w="9525">
          <a:miter lim="800000"/>
          <a:headEnd/>
          <a:tailEnd/>
        </a:ln>
      </xdr:spPr>
      <xdr:txBody>
        <a:bodyPr vertOverflow="clip" wrap="square" lIns="91440" tIns="45720" rIns="91440" bIns="45720" anchor="t" upright="1"/>
        <a:lstStyle/>
        <a:p>
          <a:pPr algn="ctr" rtl="0">
            <a:defRPr sz="1000"/>
          </a:pPr>
          <a:r>
            <a:rPr lang="en-IN" sz="1000" b="1" i="0" u="none" strike="noStrike" baseline="0">
              <a:solidFill>
                <a:srgbClr val="FFFFFF"/>
              </a:solidFill>
              <a:latin typeface="Arial"/>
              <a:cs typeface="Arial"/>
            </a:rPr>
            <a:t>INPUT DATA</a:t>
          </a:r>
        </a:p>
      </xdr:txBody>
    </xdr:sp>
    <xdr:clientData/>
  </xdr:twoCellAnchor>
  <xdr:twoCellAnchor>
    <xdr:from>
      <xdr:col>0</xdr:col>
      <xdr:colOff>0</xdr:colOff>
      <xdr:row>1</xdr:row>
      <xdr:rowOff>104774</xdr:rowOff>
    </xdr:from>
    <xdr:to>
      <xdr:col>8</xdr:col>
      <xdr:colOff>123825</xdr:colOff>
      <xdr:row>4</xdr:row>
      <xdr:rowOff>66674</xdr:rowOff>
    </xdr:to>
    <xdr:sp macro="" textlink="">
      <xdr:nvSpPr>
        <xdr:cNvPr id="2" name="Rectangle 1">
          <a:extLst>
            <a:ext uri="{FF2B5EF4-FFF2-40B4-BE49-F238E27FC236}">
              <a16:creationId xmlns:a16="http://schemas.microsoft.com/office/drawing/2014/main" id="{00000000-0008-0000-0000-000002000000}"/>
            </a:ext>
          </a:extLst>
        </xdr:cNvPr>
        <xdr:cNvSpPr/>
      </xdr:nvSpPr>
      <xdr:spPr bwMode="auto">
        <a:xfrm>
          <a:off x="0" y="266699"/>
          <a:ext cx="5000625" cy="447675"/>
        </a:xfrm>
        <a:prstGeom prst="rect">
          <a:avLst/>
        </a:prstGeom>
        <a:solidFill>
          <a:schemeClr val="bg1">
            <a:lumMod val="95000"/>
          </a:schemeClr>
        </a:solidFill>
        <a:ln w="9525" cap="flat" cmpd="sng" algn="ctr">
          <a:noFill/>
          <a:prstDash val="solid"/>
          <a:round/>
          <a:headEnd type="none" w="med" len="med"/>
          <a:tailEnd type="none" w="med" len="med"/>
        </a:ln>
        <a:effectLst/>
      </xdr:spPr>
      <xdr:txBody>
        <a:bodyPr vertOverflow="clip" wrap="square" lIns="18288" tIns="0" rIns="0" bIns="0" rtlCol="0"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IN" sz="2400" b="1" i="0">
              <a:solidFill>
                <a:sysClr val="windowText" lastClr="000000"/>
              </a:solidFill>
              <a:effectLst>
                <a:outerShdw blurRad="50800" dist="38100" dir="10800000" algn="r" rotWithShape="0">
                  <a:prstClr val="black">
                    <a:alpha val="40000"/>
                  </a:prstClr>
                </a:outerShdw>
              </a:effectLst>
              <a:latin typeface="Aller" panose="02000503030000020004" pitchFamily="2" charset="0"/>
              <a:ea typeface="+mn-ea"/>
              <a:cs typeface="+mn-cs"/>
            </a:rPr>
            <a:t>Financial Ratio Analysis Ver. 1</a:t>
          </a:r>
          <a:endParaRPr lang="en-IN" sz="2400" b="1" i="0">
            <a:solidFill>
              <a:sysClr val="windowText" lastClr="000000"/>
            </a:solidFill>
            <a:effectLst>
              <a:outerShdw blurRad="50800" dist="38100" dir="10800000" algn="r" rotWithShape="0">
                <a:prstClr val="black">
                  <a:alpha val="40000"/>
                </a:prstClr>
              </a:outerShdw>
            </a:effectLst>
            <a:latin typeface="Aller" panose="02000503030000020004" pitchFamily="2" charset="0"/>
          </a:endParaRPr>
        </a:p>
      </xdr:txBody>
    </xdr:sp>
    <xdr:clientData/>
  </xdr:twoCellAnchor>
  <xdr:twoCellAnchor>
    <xdr:from>
      <xdr:col>16</xdr:col>
      <xdr:colOff>0</xdr:colOff>
      <xdr:row>0</xdr:row>
      <xdr:rowOff>9526</xdr:rowOff>
    </xdr:from>
    <xdr:to>
      <xdr:col>18</xdr:col>
      <xdr:colOff>295275</xdr:colOff>
      <xdr:row>11</xdr:row>
      <xdr:rowOff>114301</xdr:rowOff>
    </xdr:to>
    <xdr:sp macro="" textlink="">
      <xdr:nvSpPr>
        <xdr:cNvPr id="3" name="Rectangle 2">
          <a:extLst>
            <a:ext uri="{FF2B5EF4-FFF2-40B4-BE49-F238E27FC236}">
              <a16:creationId xmlns:a16="http://schemas.microsoft.com/office/drawing/2014/main" id="{00000000-0008-0000-0000-000003000000}"/>
            </a:ext>
          </a:extLst>
        </xdr:cNvPr>
        <xdr:cNvSpPr/>
      </xdr:nvSpPr>
      <xdr:spPr bwMode="auto">
        <a:xfrm>
          <a:off x="9753600" y="9526"/>
          <a:ext cx="2847975" cy="1885950"/>
        </a:xfrm>
        <a:prstGeom prst="rect">
          <a:avLst/>
        </a:prstGeom>
        <a:solidFill>
          <a:schemeClr val="accent5">
            <a:lumMod val="20000"/>
            <a:lumOff val="80000"/>
          </a:schemeClr>
        </a:solidFill>
        <a:ln w="9525" cap="flat" cmpd="sng" algn="ctr">
          <a:noFill/>
          <a:prstDash val="solid"/>
          <a:round/>
          <a:headEnd type="none" w="med" len="med"/>
          <a:tailEnd type="none" w="med" len="med"/>
        </a:ln>
        <a:effectLst/>
      </xdr:spPr>
      <xdr:txBody>
        <a:bodyPr vertOverflow="clip" wrap="square" lIns="45720" tIns="45720" rIns="45720" bIns="45720" rtlCol="0" anchor="ctr" upright="1"/>
        <a:lstStyle/>
        <a:p>
          <a:pPr algn="ctr">
            <a:lnSpc>
              <a:spcPct val="114000"/>
            </a:lnSpc>
          </a:pPr>
          <a:r>
            <a:rPr lang="en-IN" sz="1000">
              <a:solidFill>
                <a:srgbClr val="002060"/>
              </a:solidFill>
              <a:latin typeface="Aller" panose="02000503030000020004" pitchFamily="2" charset="0"/>
            </a:rPr>
            <a:t>This professional tool is that of </a:t>
          </a:r>
          <a:r>
            <a:rPr lang="en-IN" sz="1000" b="1">
              <a:solidFill>
                <a:srgbClr val="002060"/>
              </a:solidFill>
              <a:latin typeface="Aller" panose="02000503030000020004" pitchFamily="2" charset="0"/>
            </a:rPr>
            <a:t>K. C. Mehta &amp; Co., Chartered Accountants (KCM)</a:t>
          </a:r>
          <a:r>
            <a:rPr lang="en-IN" sz="1000">
              <a:solidFill>
                <a:srgbClr val="002060"/>
              </a:solidFill>
              <a:latin typeface="Aller" panose="02000503030000020004" pitchFamily="2" charset="0"/>
            </a:rPr>
            <a:t>. While every care is taken to ensure the accuracy of this professional tool, neither contributor nor KCM is liable for any inadvertent errors or any action taken on the basis of this professional tool. This professional tool has been downloaded from </a:t>
          </a:r>
          <a:r>
            <a:rPr lang="en-IN" sz="1000" b="1">
              <a:solidFill>
                <a:srgbClr val="002060"/>
              </a:solidFill>
              <a:latin typeface="Aller" panose="02000503030000020004" pitchFamily="2" charset="0"/>
            </a:rPr>
            <a:t>www.kcmehta.com/www.vishaldoshi.in</a:t>
          </a:r>
          <a:r>
            <a:rPr lang="en-IN" sz="1000">
              <a:solidFill>
                <a:srgbClr val="002060"/>
              </a:solidFill>
              <a:latin typeface="Aller" panose="02000503030000020004" pitchFamily="2" charset="0"/>
            </a:rPr>
            <a:t>. For any queries, kindly mail to the contributor at </a:t>
          </a:r>
          <a:r>
            <a:rPr lang="en-IN" sz="1000" b="1">
              <a:solidFill>
                <a:srgbClr val="002060"/>
              </a:solidFill>
              <a:latin typeface="Aller" panose="02000503030000020004" pitchFamily="2" charset="0"/>
            </a:rPr>
            <a:t>prashant.kotecha@kcmehta.com</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2</xdr:row>
      <xdr:rowOff>19050</xdr:rowOff>
    </xdr:from>
    <xdr:to>
      <xdr:col>3</xdr:col>
      <xdr:colOff>1066800</xdr:colOff>
      <xdr:row>3</xdr:row>
      <xdr:rowOff>142875</xdr:rowOff>
    </xdr:to>
    <xdr:sp macro="" textlink="">
      <xdr:nvSpPr>
        <xdr:cNvPr id="5121" name="Text Box 1">
          <a:extLst>
            <a:ext uri="{FF2B5EF4-FFF2-40B4-BE49-F238E27FC236}">
              <a16:creationId xmlns:a16="http://schemas.microsoft.com/office/drawing/2014/main" id="{00000000-0008-0000-0200-000001140000}"/>
            </a:ext>
          </a:extLst>
        </xdr:cNvPr>
        <xdr:cNvSpPr txBox="1">
          <a:spLocks noChangeArrowheads="1"/>
        </xdr:cNvSpPr>
      </xdr:nvSpPr>
      <xdr:spPr bwMode="auto">
        <a:xfrm>
          <a:off x="0" y="390525"/>
          <a:ext cx="7915275" cy="323850"/>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INPUT SHEET - 1 BALANCE SHEET RELATED ITEMS</a:t>
          </a:r>
        </a:p>
      </xdr:txBody>
    </xdr:sp>
    <xdr:clientData/>
  </xdr:twoCellAnchor>
  <xdr:twoCellAnchor editAs="absolute">
    <xdr:from>
      <xdr:col>2</xdr:col>
      <xdr:colOff>866775</xdr:colOff>
      <xdr:row>2</xdr:row>
      <xdr:rowOff>47625</xdr:rowOff>
    </xdr:from>
    <xdr:to>
      <xdr:col>3</xdr:col>
      <xdr:colOff>923925</xdr:colOff>
      <xdr:row>3</xdr:row>
      <xdr:rowOff>104775</xdr:rowOff>
    </xdr:to>
    <xdr:sp macro="" textlink="">
      <xdr:nvSpPr>
        <xdr:cNvPr id="5122" name="Text Box 2">
          <a:hlinkClick xmlns:r="http://schemas.openxmlformats.org/officeDocument/2006/relationships" r:id="rId1"/>
          <a:extLst>
            <a:ext uri="{FF2B5EF4-FFF2-40B4-BE49-F238E27FC236}">
              <a16:creationId xmlns:a16="http://schemas.microsoft.com/office/drawing/2014/main" id="{00000000-0008-0000-0200-000002140000}"/>
            </a:ext>
          </a:extLst>
        </xdr:cNvPr>
        <xdr:cNvSpPr txBox="1">
          <a:spLocks noChangeArrowheads="1"/>
        </xdr:cNvSpPr>
      </xdr:nvSpPr>
      <xdr:spPr bwMode="auto">
        <a:xfrm>
          <a:off x="6686550" y="419100"/>
          <a:ext cx="1085850" cy="257175"/>
        </a:xfrm>
        <a:prstGeom prst="rect">
          <a:avLst/>
        </a:prstGeom>
        <a:solidFill>
          <a:srgbClr val="FFC000"/>
        </a:solidFill>
        <a:ln w="9525">
          <a:miter lim="800000"/>
          <a:headEnd/>
          <a:tailEnd/>
        </a:ln>
      </xdr:spPr>
      <xdr:txBody>
        <a:bodyPr vertOverflow="clip" wrap="square" lIns="91440" tIns="45720" rIns="91440" bIns="45720" anchor="t" upright="1"/>
        <a:lstStyle/>
        <a:p>
          <a:pPr algn="ctr" rtl="0">
            <a:defRPr sz="1000"/>
          </a:pPr>
          <a:r>
            <a:rPr lang="en-IN" sz="1000" b="1" i="0" u="none" strike="noStrike" baseline="0">
              <a:solidFill>
                <a:sysClr val="windowText" lastClr="000000"/>
              </a:solidFill>
              <a:latin typeface="Arial"/>
              <a:cs typeface="Arial"/>
            </a:rPr>
            <a:t>Back to Index</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1</xdr:row>
      <xdr:rowOff>9525</xdr:rowOff>
    </xdr:from>
    <xdr:to>
      <xdr:col>3</xdr:col>
      <xdr:colOff>1000125</xdr:colOff>
      <xdr:row>2</xdr:row>
      <xdr:rowOff>123825</xdr:rowOff>
    </xdr:to>
    <xdr:sp macro="" textlink="">
      <xdr:nvSpPr>
        <xdr:cNvPr id="6145" name="Text Box 1">
          <a:extLst>
            <a:ext uri="{FF2B5EF4-FFF2-40B4-BE49-F238E27FC236}">
              <a16:creationId xmlns:a16="http://schemas.microsoft.com/office/drawing/2014/main" id="{00000000-0008-0000-0300-000001180000}"/>
            </a:ext>
          </a:extLst>
        </xdr:cNvPr>
        <xdr:cNvSpPr txBox="1">
          <a:spLocks noChangeArrowheads="1"/>
        </xdr:cNvSpPr>
      </xdr:nvSpPr>
      <xdr:spPr bwMode="auto">
        <a:xfrm>
          <a:off x="0" y="180975"/>
          <a:ext cx="7915275" cy="314325"/>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INPUT SHEET - 2 PROFIT AND LOSS ACCOUNT RELATED ITEMS</a:t>
          </a:r>
        </a:p>
      </xdr:txBody>
    </xdr:sp>
    <xdr:clientData/>
  </xdr:twoCellAnchor>
  <xdr:twoCellAnchor editAs="absolute">
    <xdr:from>
      <xdr:col>2</xdr:col>
      <xdr:colOff>885825</xdr:colOff>
      <xdr:row>1</xdr:row>
      <xdr:rowOff>28575</xdr:rowOff>
    </xdr:from>
    <xdr:to>
      <xdr:col>3</xdr:col>
      <xdr:colOff>942975</xdr:colOff>
      <xdr:row>2</xdr:row>
      <xdr:rowOff>85725</xdr:rowOff>
    </xdr:to>
    <xdr:sp macro="" textlink="">
      <xdr:nvSpPr>
        <xdr:cNvPr id="6146" name="Text Box 2">
          <a:hlinkClick xmlns:r="http://schemas.openxmlformats.org/officeDocument/2006/relationships" r:id="rId1"/>
          <a:extLst>
            <a:ext uri="{FF2B5EF4-FFF2-40B4-BE49-F238E27FC236}">
              <a16:creationId xmlns:a16="http://schemas.microsoft.com/office/drawing/2014/main" id="{00000000-0008-0000-0300-000002180000}"/>
            </a:ext>
          </a:extLst>
        </xdr:cNvPr>
        <xdr:cNvSpPr txBox="1">
          <a:spLocks noChangeArrowheads="1"/>
        </xdr:cNvSpPr>
      </xdr:nvSpPr>
      <xdr:spPr bwMode="auto">
        <a:xfrm>
          <a:off x="6772275" y="200025"/>
          <a:ext cx="1085850" cy="257175"/>
        </a:xfrm>
        <a:prstGeom prst="rect">
          <a:avLst/>
        </a:prstGeom>
        <a:solidFill>
          <a:srgbClr val="FFC000"/>
        </a:solidFill>
        <a:ln w="9525">
          <a:miter lim="800000"/>
          <a:headEnd/>
          <a:tailEnd/>
        </a:ln>
      </xdr:spPr>
      <xdr:txBody>
        <a:bodyPr vertOverflow="clip" wrap="square" lIns="91440" tIns="45720" rIns="91440" bIns="45720" anchor="t" upright="1"/>
        <a:lstStyle/>
        <a:p>
          <a:pPr algn="ctr" rtl="0">
            <a:defRPr sz="1000"/>
          </a:pPr>
          <a:r>
            <a:rPr lang="en-IN" sz="1000" b="1" i="0" u="none" strike="noStrike" baseline="0">
              <a:solidFill>
                <a:sysClr val="windowText" lastClr="000000"/>
              </a:solidFill>
              <a:latin typeface="Arial"/>
              <a:cs typeface="Arial"/>
            </a:rPr>
            <a:t>Back to Index</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9525</xdr:colOff>
      <xdr:row>2</xdr:row>
      <xdr:rowOff>19050</xdr:rowOff>
    </xdr:from>
    <xdr:to>
      <xdr:col>6</xdr:col>
      <xdr:colOff>9525</xdr:colOff>
      <xdr:row>3</xdr:row>
      <xdr:rowOff>0</xdr:rowOff>
    </xdr:to>
    <xdr:sp macro="" textlink="">
      <xdr:nvSpPr>
        <xdr:cNvPr id="2051" name="Text Box 3">
          <a:extLst>
            <a:ext uri="{FF2B5EF4-FFF2-40B4-BE49-F238E27FC236}">
              <a16:creationId xmlns:a16="http://schemas.microsoft.com/office/drawing/2014/main" id="{00000000-0008-0000-0400-000003080000}"/>
            </a:ext>
          </a:extLst>
        </xdr:cNvPr>
        <xdr:cNvSpPr txBox="1">
          <a:spLocks noChangeArrowheads="1"/>
        </xdr:cNvSpPr>
      </xdr:nvSpPr>
      <xdr:spPr bwMode="auto">
        <a:xfrm>
          <a:off x="9525" y="342900"/>
          <a:ext cx="7943850" cy="323850"/>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[A]  LIQUIDITY RATIOS - SHORT TERM SOLVENCY</a:t>
          </a:r>
        </a:p>
      </xdr:txBody>
    </xdr:sp>
    <xdr:clientData/>
  </xdr:twoCellAnchor>
  <xdr:twoCellAnchor editAs="oneCell">
    <xdr:from>
      <xdr:col>5</xdr:col>
      <xdr:colOff>1533525</xdr:colOff>
      <xdr:row>4</xdr:row>
      <xdr:rowOff>104775</xdr:rowOff>
    </xdr:from>
    <xdr:to>
      <xdr:col>5</xdr:col>
      <xdr:colOff>1609725</xdr:colOff>
      <xdr:row>5</xdr:row>
      <xdr:rowOff>142875</xdr:rowOff>
    </xdr:to>
    <xdr:sp macro="" textlink="">
      <xdr:nvSpPr>
        <xdr:cNvPr id="2086" name="Text Box 4">
          <a:extLst>
            <a:ext uri="{FF2B5EF4-FFF2-40B4-BE49-F238E27FC236}">
              <a16:creationId xmlns:a16="http://schemas.microsoft.com/office/drawing/2014/main" id="{00000000-0008-0000-0400-000026080000}"/>
            </a:ext>
          </a:extLst>
        </xdr:cNvPr>
        <xdr:cNvSpPr txBox="1">
          <a:spLocks noChangeArrowheads="1"/>
        </xdr:cNvSpPr>
      </xdr:nvSpPr>
      <xdr:spPr bwMode="auto">
        <a:xfrm>
          <a:off x="7343775" y="933450"/>
          <a:ext cx="76200" cy="2000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xdr:from>
      <xdr:col>0</xdr:col>
      <xdr:colOff>9525</xdr:colOff>
      <xdr:row>11</xdr:row>
      <xdr:rowOff>19050</xdr:rowOff>
    </xdr:from>
    <xdr:to>
      <xdr:col>6</xdr:col>
      <xdr:colOff>9525</xdr:colOff>
      <xdr:row>12</xdr:row>
      <xdr:rowOff>0</xdr:rowOff>
    </xdr:to>
    <xdr:sp macro="" textlink="">
      <xdr:nvSpPr>
        <xdr:cNvPr id="2054" name="Text Box 6">
          <a:extLst>
            <a:ext uri="{FF2B5EF4-FFF2-40B4-BE49-F238E27FC236}">
              <a16:creationId xmlns:a16="http://schemas.microsoft.com/office/drawing/2014/main" id="{00000000-0008-0000-0400-000006080000}"/>
            </a:ext>
          </a:extLst>
        </xdr:cNvPr>
        <xdr:cNvSpPr txBox="1">
          <a:spLocks noChangeArrowheads="1"/>
        </xdr:cNvSpPr>
      </xdr:nvSpPr>
      <xdr:spPr bwMode="auto">
        <a:xfrm>
          <a:off x="9525" y="4895850"/>
          <a:ext cx="7943850" cy="323850"/>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[B]  CAPITAL STRUCTURE RATIOS-INDICATOR OF FINANCING TECHNIQUES AND LONG TERM SOLVENCY</a:t>
          </a:r>
        </a:p>
      </xdr:txBody>
    </xdr:sp>
    <xdr:clientData/>
  </xdr:twoCellAnchor>
  <xdr:twoCellAnchor>
    <xdr:from>
      <xdr:col>0</xdr:col>
      <xdr:colOff>0</xdr:colOff>
      <xdr:row>20</xdr:row>
      <xdr:rowOff>19050</xdr:rowOff>
    </xdr:from>
    <xdr:to>
      <xdr:col>6</xdr:col>
      <xdr:colOff>0</xdr:colOff>
      <xdr:row>21</xdr:row>
      <xdr:rowOff>0</xdr:rowOff>
    </xdr:to>
    <xdr:sp macro="" textlink="">
      <xdr:nvSpPr>
        <xdr:cNvPr id="2055" name="Text Box 7">
          <a:extLst>
            <a:ext uri="{FF2B5EF4-FFF2-40B4-BE49-F238E27FC236}">
              <a16:creationId xmlns:a16="http://schemas.microsoft.com/office/drawing/2014/main" id="{00000000-0008-0000-0400-000007080000}"/>
            </a:ext>
          </a:extLst>
        </xdr:cNvPr>
        <xdr:cNvSpPr txBox="1">
          <a:spLocks noChangeArrowheads="1"/>
        </xdr:cNvSpPr>
      </xdr:nvSpPr>
      <xdr:spPr bwMode="auto">
        <a:xfrm>
          <a:off x="0" y="9610725"/>
          <a:ext cx="7943850" cy="323850"/>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[C] COVERAGE RATIOS</a:t>
          </a:r>
        </a:p>
      </xdr:txBody>
    </xdr:sp>
    <xdr:clientData/>
  </xdr:twoCellAnchor>
  <xdr:twoCellAnchor>
    <xdr:from>
      <xdr:col>0</xdr:col>
      <xdr:colOff>0</xdr:colOff>
      <xdr:row>28</xdr:row>
      <xdr:rowOff>19050</xdr:rowOff>
    </xdr:from>
    <xdr:to>
      <xdr:col>6</xdr:col>
      <xdr:colOff>0</xdr:colOff>
      <xdr:row>29</xdr:row>
      <xdr:rowOff>9525</xdr:rowOff>
    </xdr:to>
    <xdr:sp macro="" textlink="">
      <xdr:nvSpPr>
        <xdr:cNvPr id="2056" name="Text Box 8">
          <a:extLst>
            <a:ext uri="{FF2B5EF4-FFF2-40B4-BE49-F238E27FC236}">
              <a16:creationId xmlns:a16="http://schemas.microsoft.com/office/drawing/2014/main" id="{00000000-0008-0000-0400-000008080000}"/>
            </a:ext>
          </a:extLst>
        </xdr:cNvPr>
        <xdr:cNvSpPr txBox="1">
          <a:spLocks noChangeArrowheads="1"/>
        </xdr:cNvSpPr>
      </xdr:nvSpPr>
      <xdr:spPr bwMode="auto">
        <a:xfrm>
          <a:off x="0" y="11896725"/>
          <a:ext cx="7943850" cy="323850"/>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[D] PROFITABILITY RATIO</a:t>
          </a:r>
        </a:p>
      </xdr:txBody>
    </xdr:sp>
    <xdr:clientData/>
  </xdr:twoCellAnchor>
  <xdr:twoCellAnchor>
    <xdr:from>
      <xdr:col>0</xdr:col>
      <xdr:colOff>0</xdr:colOff>
      <xdr:row>39</xdr:row>
      <xdr:rowOff>9525</xdr:rowOff>
    </xdr:from>
    <xdr:to>
      <xdr:col>6</xdr:col>
      <xdr:colOff>0</xdr:colOff>
      <xdr:row>39</xdr:row>
      <xdr:rowOff>333375</xdr:rowOff>
    </xdr:to>
    <xdr:sp macro="" textlink="">
      <xdr:nvSpPr>
        <xdr:cNvPr id="2057" name="Text Box 9">
          <a:extLst>
            <a:ext uri="{FF2B5EF4-FFF2-40B4-BE49-F238E27FC236}">
              <a16:creationId xmlns:a16="http://schemas.microsoft.com/office/drawing/2014/main" id="{00000000-0008-0000-0400-000009080000}"/>
            </a:ext>
          </a:extLst>
        </xdr:cNvPr>
        <xdr:cNvSpPr txBox="1">
          <a:spLocks noChangeArrowheads="1"/>
        </xdr:cNvSpPr>
      </xdr:nvSpPr>
      <xdr:spPr bwMode="auto">
        <a:xfrm>
          <a:off x="0" y="16478250"/>
          <a:ext cx="7943850" cy="323850"/>
        </a:xfrm>
        <a:prstGeom prst="rect">
          <a:avLst/>
        </a:prstGeom>
        <a:solidFill>
          <a:srgbClr val="002060"/>
        </a:solidFill>
        <a:ln w="9525">
          <a:miter lim="800000"/>
          <a:headEnd/>
          <a:tailEnd/>
        </a:ln>
      </xdr:spPr>
      <xdr:txBody>
        <a:bodyPr vertOverflow="clip" wrap="square" lIns="91440" tIns="45720" rIns="91440" bIns="45720" anchor="t" upright="1"/>
        <a:lstStyle/>
        <a:p>
          <a:pPr marL="0" indent="0" algn="l" rtl="0">
            <a:defRPr sz="1000"/>
          </a:pPr>
          <a:r>
            <a:rPr lang="en-IN" sz="1000" b="1" i="0" u="none" strike="noStrike" baseline="0">
              <a:solidFill>
                <a:srgbClr val="FFFFFF"/>
              </a:solidFill>
              <a:latin typeface="Arial"/>
              <a:ea typeface="+mn-ea"/>
              <a:cs typeface="Arial"/>
            </a:rPr>
            <a:t>[E] TURNOVER RATIO / ACTIVITY RATIO / VELOCITY RATIO</a:t>
          </a:r>
        </a:p>
      </xdr:txBody>
    </xdr:sp>
    <xdr:clientData/>
  </xdr:twoCellAnchor>
  <xdr:twoCellAnchor editAs="oneCell">
    <xdr:from>
      <xdr:col>0</xdr:col>
      <xdr:colOff>9525</xdr:colOff>
      <xdr:row>53</xdr:row>
      <xdr:rowOff>19050</xdr:rowOff>
    </xdr:from>
    <xdr:to>
      <xdr:col>6</xdr:col>
      <xdr:colOff>9525</xdr:colOff>
      <xdr:row>54</xdr:row>
      <xdr:rowOff>0</xdr:rowOff>
    </xdr:to>
    <xdr:sp macro="" textlink="">
      <xdr:nvSpPr>
        <xdr:cNvPr id="2058" name="Text Box 10">
          <a:extLst>
            <a:ext uri="{FF2B5EF4-FFF2-40B4-BE49-F238E27FC236}">
              <a16:creationId xmlns:a16="http://schemas.microsoft.com/office/drawing/2014/main" id="{00000000-0008-0000-0400-00000A080000}"/>
            </a:ext>
          </a:extLst>
        </xdr:cNvPr>
        <xdr:cNvSpPr txBox="1">
          <a:spLocks noChangeArrowheads="1"/>
        </xdr:cNvSpPr>
      </xdr:nvSpPr>
      <xdr:spPr bwMode="auto">
        <a:xfrm>
          <a:off x="9525" y="22374225"/>
          <a:ext cx="7943850" cy="323850"/>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[F] MARKET-TEST RATIO / FINANCIAL POSITION RATIO</a:t>
          </a:r>
        </a:p>
      </xdr:txBody>
    </xdr:sp>
    <xdr:clientData/>
  </xdr:twoCellAnchor>
  <xdr:twoCellAnchor>
    <xdr:from>
      <xdr:col>5</xdr:col>
      <xdr:colOff>981075</xdr:colOff>
      <xdr:row>2</xdr:row>
      <xdr:rowOff>57150</xdr:rowOff>
    </xdr:from>
    <xdr:to>
      <xdr:col>5</xdr:col>
      <xdr:colOff>2066925</xdr:colOff>
      <xdr:row>2</xdr:row>
      <xdr:rowOff>314325</xdr:rowOff>
    </xdr:to>
    <xdr:sp macro="" textlink="">
      <xdr:nvSpPr>
        <xdr:cNvPr id="2059" name="Text Box 11">
          <a:hlinkClick xmlns:r="http://schemas.openxmlformats.org/officeDocument/2006/relationships" r:id="rId1"/>
          <a:extLst>
            <a:ext uri="{FF2B5EF4-FFF2-40B4-BE49-F238E27FC236}">
              <a16:creationId xmlns:a16="http://schemas.microsoft.com/office/drawing/2014/main" id="{00000000-0008-0000-0400-00000B080000}"/>
            </a:ext>
          </a:extLst>
        </xdr:cNvPr>
        <xdr:cNvSpPr txBox="1">
          <a:spLocks noChangeArrowheads="1"/>
        </xdr:cNvSpPr>
      </xdr:nvSpPr>
      <xdr:spPr bwMode="auto">
        <a:xfrm>
          <a:off x="6791325" y="381000"/>
          <a:ext cx="1085850" cy="257175"/>
        </a:xfrm>
        <a:prstGeom prst="rect">
          <a:avLst/>
        </a:prstGeom>
        <a:solidFill>
          <a:srgbClr val="FFC000"/>
        </a:solidFill>
        <a:ln w="9525">
          <a:miter lim="800000"/>
          <a:headEnd/>
          <a:tailEnd/>
        </a:ln>
      </xdr:spPr>
      <xdr:txBody>
        <a:bodyPr vertOverflow="clip" wrap="square" lIns="91440" tIns="45720" rIns="91440" bIns="45720" anchor="t" upright="1"/>
        <a:lstStyle/>
        <a:p>
          <a:pPr algn="ctr" rtl="0">
            <a:defRPr sz="1000"/>
          </a:pPr>
          <a:r>
            <a:rPr lang="en-IN" sz="1000" b="1" i="0" u="none" strike="noStrike" baseline="0">
              <a:solidFill>
                <a:sysClr val="windowText" lastClr="000000"/>
              </a:solidFill>
              <a:latin typeface="Arial"/>
              <a:cs typeface="Arial"/>
            </a:rPr>
            <a:t>Back to Index</a:t>
          </a:r>
        </a:p>
      </xdr:txBody>
    </xdr:sp>
    <xdr:clientData/>
  </xdr:twoCellAnchor>
  <xdr:twoCellAnchor>
    <xdr:from>
      <xdr:col>5</xdr:col>
      <xdr:colOff>1000125</xdr:colOff>
      <xdr:row>11</xdr:row>
      <xdr:rowOff>47625</xdr:rowOff>
    </xdr:from>
    <xdr:to>
      <xdr:col>5</xdr:col>
      <xdr:colOff>2085975</xdr:colOff>
      <xdr:row>11</xdr:row>
      <xdr:rowOff>304800</xdr:rowOff>
    </xdr:to>
    <xdr:sp macro="" textlink="">
      <xdr:nvSpPr>
        <xdr:cNvPr id="2066" name="Text Box 18">
          <a:hlinkClick xmlns:r="http://schemas.openxmlformats.org/officeDocument/2006/relationships" r:id="rId1"/>
          <a:extLst>
            <a:ext uri="{FF2B5EF4-FFF2-40B4-BE49-F238E27FC236}">
              <a16:creationId xmlns:a16="http://schemas.microsoft.com/office/drawing/2014/main" id="{00000000-0008-0000-0400-000012080000}"/>
            </a:ext>
          </a:extLst>
        </xdr:cNvPr>
        <xdr:cNvSpPr txBox="1">
          <a:spLocks noChangeArrowheads="1"/>
        </xdr:cNvSpPr>
      </xdr:nvSpPr>
      <xdr:spPr bwMode="auto">
        <a:xfrm>
          <a:off x="6810375" y="4924425"/>
          <a:ext cx="1085850" cy="257175"/>
        </a:xfrm>
        <a:prstGeom prst="rect">
          <a:avLst/>
        </a:prstGeom>
        <a:solidFill>
          <a:srgbClr val="FFC000"/>
        </a:solidFill>
        <a:ln w="9525">
          <a:miter lim="800000"/>
          <a:headEnd/>
          <a:tailEnd/>
        </a:ln>
      </xdr:spPr>
      <xdr:txBody>
        <a:bodyPr vertOverflow="clip" wrap="square" lIns="91440" tIns="45720" rIns="91440" bIns="45720" anchor="t" upright="1"/>
        <a:lstStyle/>
        <a:p>
          <a:pPr algn="ctr" rtl="0">
            <a:defRPr sz="1000"/>
          </a:pPr>
          <a:r>
            <a:rPr lang="en-IN" sz="1000" b="1" i="0" u="none" strike="noStrike" baseline="0">
              <a:solidFill>
                <a:sysClr val="windowText" lastClr="000000"/>
              </a:solidFill>
              <a:latin typeface="Arial"/>
              <a:cs typeface="Arial"/>
            </a:rPr>
            <a:t>Back to Index</a:t>
          </a:r>
        </a:p>
      </xdr:txBody>
    </xdr:sp>
    <xdr:clientData/>
  </xdr:twoCellAnchor>
  <xdr:twoCellAnchor>
    <xdr:from>
      <xdr:col>5</xdr:col>
      <xdr:colOff>981075</xdr:colOff>
      <xdr:row>20</xdr:row>
      <xdr:rowOff>57150</xdr:rowOff>
    </xdr:from>
    <xdr:to>
      <xdr:col>5</xdr:col>
      <xdr:colOff>2066925</xdr:colOff>
      <xdr:row>20</xdr:row>
      <xdr:rowOff>314325</xdr:rowOff>
    </xdr:to>
    <xdr:sp macro="" textlink="">
      <xdr:nvSpPr>
        <xdr:cNvPr id="2067" name="Text Box 19">
          <a:hlinkClick xmlns:r="http://schemas.openxmlformats.org/officeDocument/2006/relationships" r:id="rId1"/>
          <a:extLst>
            <a:ext uri="{FF2B5EF4-FFF2-40B4-BE49-F238E27FC236}">
              <a16:creationId xmlns:a16="http://schemas.microsoft.com/office/drawing/2014/main" id="{00000000-0008-0000-0400-000013080000}"/>
            </a:ext>
          </a:extLst>
        </xdr:cNvPr>
        <xdr:cNvSpPr txBox="1">
          <a:spLocks noChangeArrowheads="1"/>
        </xdr:cNvSpPr>
      </xdr:nvSpPr>
      <xdr:spPr bwMode="auto">
        <a:xfrm>
          <a:off x="6791325" y="9648825"/>
          <a:ext cx="1085850" cy="257175"/>
        </a:xfrm>
        <a:prstGeom prst="rect">
          <a:avLst/>
        </a:prstGeom>
        <a:solidFill>
          <a:srgbClr val="FFC000"/>
        </a:solidFill>
        <a:ln w="9525">
          <a:miter lim="800000"/>
          <a:headEnd/>
          <a:tailEnd/>
        </a:ln>
      </xdr:spPr>
      <xdr:txBody>
        <a:bodyPr vertOverflow="clip" wrap="square" lIns="91440" tIns="45720" rIns="91440" bIns="45720" anchor="t" upright="1"/>
        <a:lstStyle/>
        <a:p>
          <a:pPr algn="ctr" rtl="0">
            <a:defRPr sz="1000"/>
          </a:pPr>
          <a:r>
            <a:rPr lang="en-IN" sz="1000" b="1" i="0" u="none" strike="noStrike" baseline="0">
              <a:solidFill>
                <a:sysClr val="windowText" lastClr="000000"/>
              </a:solidFill>
              <a:latin typeface="Arial"/>
              <a:cs typeface="Arial"/>
            </a:rPr>
            <a:t>Back to Index</a:t>
          </a:r>
        </a:p>
      </xdr:txBody>
    </xdr:sp>
    <xdr:clientData/>
  </xdr:twoCellAnchor>
  <xdr:twoCellAnchor>
    <xdr:from>
      <xdr:col>5</xdr:col>
      <xdr:colOff>981075</xdr:colOff>
      <xdr:row>28</xdr:row>
      <xdr:rowOff>57150</xdr:rowOff>
    </xdr:from>
    <xdr:to>
      <xdr:col>5</xdr:col>
      <xdr:colOff>2066925</xdr:colOff>
      <xdr:row>28</xdr:row>
      <xdr:rowOff>314325</xdr:rowOff>
    </xdr:to>
    <xdr:sp macro="" textlink="">
      <xdr:nvSpPr>
        <xdr:cNvPr id="2068" name="Text Box 20">
          <a:hlinkClick xmlns:r="http://schemas.openxmlformats.org/officeDocument/2006/relationships" r:id="rId1"/>
          <a:extLst>
            <a:ext uri="{FF2B5EF4-FFF2-40B4-BE49-F238E27FC236}">
              <a16:creationId xmlns:a16="http://schemas.microsoft.com/office/drawing/2014/main" id="{00000000-0008-0000-0400-000014080000}"/>
            </a:ext>
          </a:extLst>
        </xdr:cNvPr>
        <xdr:cNvSpPr txBox="1">
          <a:spLocks noChangeArrowheads="1"/>
        </xdr:cNvSpPr>
      </xdr:nvSpPr>
      <xdr:spPr bwMode="auto">
        <a:xfrm>
          <a:off x="6791325" y="11934825"/>
          <a:ext cx="1085850" cy="257175"/>
        </a:xfrm>
        <a:prstGeom prst="rect">
          <a:avLst/>
        </a:prstGeom>
        <a:solidFill>
          <a:srgbClr val="FFC000"/>
        </a:solidFill>
        <a:ln w="9525">
          <a:noFill/>
          <a:miter lim="800000"/>
          <a:headEnd/>
          <a:tailEnd/>
        </a:ln>
      </xdr:spPr>
      <xdr:txBody>
        <a:bodyPr vertOverflow="clip" wrap="square" lIns="91440" tIns="45720" rIns="91440" bIns="45720" anchor="t" upright="1"/>
        <a:lstStyle/>
        <a:p>
          <a:pPr algn="ctr" rtl="0">
            <a:defRPr sz="1000"/>
          </a:pPr>
          <a:r>
            <a:rPr lang="en-IN" sz="1000" b="1" i="0" u="none" strike="noStrike" baseline="0">
              <a:solidFill>
                <a:sysClr val="windowText" lastClr="000000"/>
              </a:solidFill>
              <a:latin typeface="Arial"/>
              <a:cs typeface="Arial"/>
            </a:rPr>
            <a:t>Back to Index</a:t>
          </a:r>
        </a:p>
      </xdr:txBody>
    </xdr:sp>
    <xdr:clientData/>
  </xdr:twoCellAnchor>
  <xdr:twoCellAnchor>
    <xdr:from>
      <xdr:col>5</xdr:col>
      <xdr:colOff>971550</xdr:colOff>
      <xdr:row>39</xdr:row>
      <xdr:rowOff>47625</xdr:rowOff>
    </xdr:from>
    <xdr:to>
      <xdr:col>5</xdr:col>
      <xdr:colOff>2057400</xdr:colOff>
      <xdr:row>39</xdr:row>
      <xdr:rowOff>304800</xdr:rowOff>
    </xdr:to>
    <xdr:sp macro="" textlink="">
      <xdr:nvSpPr>
        <xdr:cNvPr id="2070" name="Text Box 22">
          <a:hlinkClick xmlns:r="http://schemas.openxmlformats.org/officeDocument/2006/relationships" r:id="rId1"/>
          <a:extLst>
            <a:ext uri="{FF2B5EF4-FFF2-40B4-BE49-F238E27FC236}">
              <a16:creationId xmlns:a16="http://schemas.microsoft.com/office/drawing/2014/main" id="{00000000-0008-0000-0400-000016080000}"/>
            </a:ext>
          </a:extLst>
        </xdr:cNvPr>
        <xdr:cNvSpPr txBox="1">
          <a:spLocks noChangeArrowheads="1"/>
        </xdr:cNvSpPr>
      </xdr:nvSpPr>
      <xdr:spPr bwMode="auto">
        <a:xfrm>
          <a:off x="6781800" y="16516350"/>
          <a:ext cx="1085850" cy="257175"/>
        </a:xfrm>
        <a:prstGeom prst="rect">
          <a:avLst/>
        </a:prstGeom>
        <a:solidFill>
          <a:srgbClr val="FFC000"/>
        </a:solidFill>
        <a:ln w="9525">
          <a:miter lim="800000"/>
          <a:headEnd/>
          <a:tailEnd/>
        </a:ln>
      </xdr:spPr>
      <xdr:txBody>
        <a:bodyPr vertOverflow="clip" wrap="square" lIns="91440" tIns="45720" rIns="91440" bIns="45720" anchor="t" upright="1"/>
        <a:lstStyle/>
        <a:p>
          <a:pPr algn="ctr" rtl="0">
            <a:defRPr sz="1000"/>
          </a:pPr>
          <a:r>
            <a:rPr lang="en-IN" sz="1000" b="1" i="0" u="none" strike="noStrike" baseline="0">
              <a:solidFill>
                <a:sysClr val="windowText" lastClr="000000"/>
              </a:solidFill>
              <a:latin typeface="Arial"/>
              <a:cs typeface="Arial"/>
            </a:rPr>
            <a:t>Back to Index</a:t>
          </a:r>
        </a:p>
      </xdr:txBody>
    </xdr:sp>
    <xdr:clientData/>
  </xdr:twoCellAnchor>
  <xdr:twoCellAnchor>
    <xdr:from>
      <xdr:col>5</xdr:col>
      <xdr:colOff>981075</xdr:colOff>
      <xdr:row>53</xdr:row>
      <xdr:rowOff>57150</xdr:rowOff>
    </xdr:from>
    <xdr:to>
      <xdr:col>5</xdr:col>
      <xdr:colOff>2066925</xdr:colOff>
      <xdr:row>53</xdr:row>
      <xdr:rowOff>314325</xdr:rowOff>
    </xdr:to>
    <xdr:sp macro="" textlink="">
      <xdr:nvSpPr>
        <xdr:cNvPr id="2071" name="Text Box 23">
          <a:hlinkClick xmlns:r="http://schemas.openxmlformats.org/officeDocument/2006/relationships" r:id="rId1"/>
          <a:extLst>
            <a:ext uri="{FF2B5EF4-FFF2-40B4-BE49-F238E27FC236}">
              <a16:creationId xmlns:a16="http://schemas.microsoft.com/office/drawing/2014/main" id="{00000000-0008-0000-0400-000017080000}"/>
            </a:ext>
          </a:extLst>
        </xdr:cNvPr>
        <xdr:cNvSpPr txBox="1">
          <a:spLocks noChangeArrowheads="1"/>
        </xdr:cNvSpPr>
      </xdr:nvSpPr>
      <xdr:spPr bwMode="auto">
        <a:xfrm>
          <a:off x="6791325" y="22412325"/>
          <a:ext cx="1085850" cy="257175"/>
        </a:xfrm>
        <a:prstGeom prst="rect">
          <a:avLst/>
        </a:prstGeom>
        <a:solidFill>
          <a:srgbClr val="FFC000"/>
        </a:solidFill>
        <a:ln w="9525">
          <a:miter lim="800000"/>
          <a:headEnd/>
          <a:tailEnd/>
        </a:ln>
      </xdr:spPr>
      <xdr:txBody>
        <a:bodyPr vertOverflow="clip" wrap="square" lIns="91440" tIns="45720" rIns="91440" bIns="45720" anchor="t" upright="1"/>
        <a:lstStyle/>
        <a:p>
          <a:pPr algn="ctr" rtl="0">
            <a:defRPr sz="1000"/>
          </a:pPr>
          <a:r>
            <a:rPr lang="en-IN" sz="1000" b="1" i="0" u="none" strike="noStrike" baseline="0">
              <a:solidFill>
                <a:sysClr val="windowText" lastClr="000000"/>
              </a:solidFill>
              <a:latin typeface="Arial"/>
              <a:cs typeface="Arial"/>
            </a:rPr>
            <a:t>Back to Index</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3</xdr:row>
      <xdr:rowOff>28575</xdr:rowOff>
    </xdr:from>
    <xdr:to>
      <xdr:col>8</xdr:col>
      <xdr:colOff>9525</xdr:colOff>
      <xdr:row>4</xdr:row>
      <xdr:rowOff>9525</xdr:rowOff>
    </xdr:to>
    <xdr:sp macro="" textlink="">
      <xdr:nvSpPr>
        <xdr:cNvPr id="3073" name="Text Box 1">
          <a:extLst>
            <a:ext uri="{FF2B5EF4-FFF2-40B4-BE49-F238E27FC236}">
              <a16:creationId xmlns:a16="http://schemas.microsoft.com/office/drawing/2014/main" id="{00000000-0008-0000-0500-0000010C0000}"/>
            </a:ext>
          </a:extLst>
        </xdr:cNvPr>
        <xdr:cNvSpPr txBox="1">
          <a:spLocks noChangeArrowheads="1"/>
        </xdr:cNvSpPr>
      </xdr:nvSpPr>
      <xdr:spPr bwMode="auto">
        <a:xfrm>
          <a:off x="0" y="590550"/>
          <a:ext cx="11410950" cy="323850"/>
        </a:xfrm>
        <a:prstGeom prst="rect">
          <a:avLst/>
        </a:prstGeom>
        <a:solidFill>
          <a:srgbClr val="002060"/>
        </a:solidFill>
        <a:ln w="9525">
          <a:miter lim="800000"/>
          <a:headEnd/>
          <a:tailEnd/>
        </a:ln>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[A]  LIQUIDITY RATIOS - SHORT TERM SOLVENCY</a:t>
          </a:r>
        </a:p>
      </xdr:txBody>
    </xdr:sp>
    <xdr:clientData/>
  </xdr:twoCellAnchor>
  <xdr:twoCellAnchor>
    <xdr:from>
      <xdr:col>0</xdr:col>
      <xdr:colOff>9525</xdr:colOff>
      <xdr:row>15</xdr:row>
      <xdr:rowOff>19050</xdr:rowOff>
    </xdr:from>
    <xdr:to>
      <xdr:col>9</xdr:col>
      <xdr:colOff>0</xdr:colOff>
      <xdr:row>16</xdr:row>
      <xdr:rowOff>0</xdr:rowOff>
    </xdr:to>
    <xdr:sp macro="" textlink="">
      <xdr:nvSpPr>
        <xdr:cNvPr id="3074" name="Text Box 2">
          <a:extLst>
            <a:ext uri="{FF2B5EF4-FFF2-40B4-BE49-F238E27FC236}">
              <a16:creationId xmlns:a16="http://schemas.microsoft.com/office/drawing/2014/main" id="{00000000-0008-0000-0500-0000020C0000}"/>
            </a:ext>
          </a:extLst>
        </xdr:cNvPr>
        <xdr:cNvSpPr txBox="1">
          <a:spLocks noChangeArrowheads="1"/>
        </xdr:cNvSpPr>
      </xdr:nvSpPr>
      <xdr:spPr bwMode="auto">
        <a:xfrm>
          <a:off x="9525" y="4295775"/>
          <a:ext cx="11401425" cy="323850"/>
        </a:xfrm>
        <a:prstGeom prst="rect">
          <a:avLst/>
        </a:prstGeom>
        <a:solidFill>
          <a:srgbClr val="002060"/>
        </a:solidFill>
        <a:ln w="9525">
          <a:miter lim="800000"/>
          <a:headEnd/>
          <a:tailEnd/>
        </a:ln>
      </xdr:spPr>
      <xdr:txBody>
        <a:bodyPr vertOverflow="clip" wrap="square" lIns="91440" tIns="45720" rIns="91440" bIns="45720" anchor="t" upright="1"/>
        <a:lstStyle/>
        <a:p>
          <a:pPr marL="0" indent="0" algn="l" rtl="0">
            <a:defRPr sz="1000"/>
          </a:pPr>
          <a:r>
            <a:rPr lang="en-IN" sz="1000" b="1" i="0" u="none" strike="noStrike" baseline="0">
              <a:solidFill>
                <a:srgbClr val="FFFFFF"/>
              </a:solidFill>
              <a:latin typeface="Arial"/>
              <a:ea typeface="+mn-ea"/>
              <a:cs typeface="Arial"/>
            </a:rPr>
            <a:t>[B]  CAPITAL STRUCTURE RATIOS-INDICATOR OF FINANCING TECHNIQUES AND LONG TERM SOLVENCY</a:t>
          </a:r>
        </a:p>
      </xdr:txBody>
    </xdr:sp>
    <xdr:clientData/>
  </xdr:twoCellAnchor>
  <xdr:twoCellAnchor>
    <xdr:from>
      <xdr:col>0</xdr:col>
      <xdr:colOff>0</xdr:colOff>
      <xdr:row>27</xdr:row>
      <xdr:rowOff>19050</xdr:rowOff>
    </xdr:from>
    <xdr:to>
      <xdr:col>9</xdr:col>
      <xdr:colOff>0</xdr:colOff>
      <xdr:row>28</xdr:row>
      <xdr:rowOff>0</xdr:rowOff>
    </xdr:to>
    <xdr:sp macro="" textlink="">
      <xdr:nvSpPr>
        <xdr:cNvPr id="3076" name="Text Box 4">
          <a:extLst>
            <a:ext uri="{FF2B5EF4-FFF2-40B4-BE49-F238E27FC236}">
              <a16:creationId xmlns:a16="http://schemas.microsoft.com/office/drawing/2014/main" id="{00000000-0008-0000-0500-0000040C0000}"/>
            </a:ext>
          </a:extLst>
        </xdr:cNvPr>
        <xdr:cNvSpPr txBox="1">
          <a:spLocks noChangeArrowheads="1"/>
        </xdr:cNvSpPr>
      </xdr:nvSpPr>
      <xdr:spPr bwMode="auto">
        <a:xfrm>
          <a:off x="0" y="10906125"/>
          <a:ext cx="11410950" cy="323850"/>
        </a:xfrm>
        <a:prstGeom prst="rect">
          <a:avLst/>
        </a:prstGeom>
        <a:solidFill>
          <a:srgbClr val="002060"/>
        </a:solidFill>
        <a:ln w="9525">
          <a:miter lim="800000"/>
          <a:headEnd/>
          <a:tailEnd/>
        </a:ln>
      </xdr:spPr>
      <xdr:txBody>
        <a:bodyPr vertOverflow="clip" wrap="square" lIns="91440" tIns="45720" rIns="91440" bIns="45720" anchor="t" upright="1"/>
        <a:lstStyle/>
        <a:p>
          <a:pPr marL="0" indent="0" algn="l" rtl="0">
            <a:defRPr sz="1000"/>
          </a:pPr>
          <a:r>
            <a:rPr lang="en-IN" sz="1000" b="1" i="0" u="none" strike="noStrike" baseline="0">
              <a:solidFill>
                <a:srgbClr val="FFFFFF"/>
              </a:solidFill>
              <a:latin typeface="Arial"/>
              <a:ea typeface="+mn-ea"/>
              <a:cs typeface="Arial"/>
            </a:rPr>
            <a:t>[C] COVERAGE RATIOS</a:t>
          </a:r>
        </a:p>
      </xdr:txBody>
    </xdr:sp>
    <xdr:clientData/>
  </xdr:twoCellAnchor>
  <xdr:twoCellAnchor>
    <xdr:from>
      <xdr:col>0</xdr:col>
      <xdr:colOff>0</xdr:colOff>
      <xdr:row>38</xdr:row>
      <xdr:rowOff>19050</xdr:rowOff>
    </xdr:from>
    <xdr:to>
      <xdr:col>9</xdr:col>
      <xdr:colOff>0</xdr:colOff>
      <xdr:row>39</xdr:row>
      <xdr:rowOff>0</xdr:rowOff>
    </xdr:to>
    <xdr:sp macro="" textlink="">
      <xdr:nvSpPr>
        <xdr:cNvPr id="3077" name="Text Box 5">
          <a:extLst>
            <a:ext uri="{FF2B5EF4-FFF2-40B4-BE49-F238E27FC236}">
              <a16:creationId xmlns:a16="http://schemas.microsoft.com/office/drawing/2014/main" id="{00000000-0008-0000-0500-0000050C0000}"/>
            </a:ext>
          </a:extLst>
        </xdr:cNvPr>
        <xdr:cNvSpPr txBox="1">
          <a:spLocks noChangeArrowheads="1"/>
        </xdr:cNvSpPr>
      </xdr:nvSpPr>
      <xdr:spPr bwMode="auto">
        <a:xfrm>
          <a:off x="0" y="13858875"/>
          <a:ext cx="11410950" cy="323850"/>
        </a:xfrm>
        <a:prstGeom prst="rect">
          <a:avLst/>
        </a:prstGeom>
        <a:solidFill>
          <a:srgbClr val="002060"/>
        </a:solidFill>
        <a:ln w="9525">
          <a:miter lim="800000"/>
          <a:headEnd/>
          <a:tailEnd/>
        </a:ln>
      </xdr:spPr>
      <xdr:txBody>
        <a:bodyPr vertOverflow="clip" wrap="square" lIns="91440" tIns="45720" rIns="91440" bIns="45720" anchor="t" upright="1"/>
        <a:lstStyle/>
        <a:p>
          <a:pPr marL="0" indent="0" algn="l" rtl="0">
            <a:defRPr sz="1000"/>
          </a:pPr>
          <a:r>
            <a:rPr lang="en-IN" sz="1000" b="1" i="0" u="none" strike="noStrike" baseline="0">
              <a:solidFill>
                <a:srgbClr val="FFFFFF"/>
              </a:solidFill>
              <a:latin typeface="Arial"/>
              <a:ea typeface="+mn-ea"/>
              <a:cs typeface="Arial"/>
            </a:rPr>
            <a:t>[D] PROFITABILITY RATIO</a:t>
          </a:r>
        </a:p>
      </xdr:txBody>
    </xdr:sp>
    <xdr:clientData/>
  </xdr:twoCellAnchor>
  <xdr:twoCellAnchor>
    <xdr:from>
      <xdr:col>0</xdr:col>
      <xdr:colOff>9525</xdr:colOff>
      <xdr:row>52</xdr:row>
      <xdr:rowOff>9525</xdr:rowOff>
    </xdr:from>
    <xdr:to>
      <xdr:col>8</xdr:col>
      <xdr:colOff>0</xdr:colOff>
      <xdr:row>52</xdr:row>
      <xdr:rowOff>333375</xdr:rowOff>
    </xdr:to>
    <xdr:sp macro="" textlink="">
      <xdr:nvSpPr>
        <xdr:cNvPr id="3078" name="Text Box 6">
          <a:extLst>
            <a:ext uri="{FF2B5EF4-FFF2-40B4-BE49-F238E27FC236}">
              <a16:creationId xmlns:a16="http://schemas.microsoft.com/office/drawing/2014/main" id="{00000000-0008-0000-0500-0000060C0000}"/>
            </a:ext>
          </a:extLst>
        </xdr:cNvPr>
        <xdr:cNvSpPr txBox="1">
          <a:spLocks noChangeArrowheads="1"/>
        </xdr:cNvSpPr>
      </xdr:nvSpPr>
      <xdr:spPr bwMode="auto">
        <a:xfrm>
          <a:off x="9525" y="19050000"/>
          <a:ext cx="11391900" cy="323850"/>
        </a:xfrm>
        <a:prstGeom prst="rect">
          <a:avLst/>
        </a:prstGeom>
        <a:solidFill>
          <a:srgbClr val="002060"/>
        </a:solidFill>
        <a:ln w="9525">
          <a:miter lim="800000"/>
          <a:headEnd/>
          <a:tailEnd/>
        </a:ln>
      </xdr:spPr>
      <xdr:txBody>
        <a:bodyPr vertOverflow="clip" wrap="square" lIns="91440" tIns="45720" rIns="91440" bIns="45720" anchor="t" upright="1"/>
        <a:lstStyle/>
        <a:p>
          <a:pPr marL="0" indent="0" algn="l" rtl="0">
            <a:defRPr sz="1000"/>
          </a:pPr>
          <a:r>
            <a:rPr lang="en-IN" sz="1000" b="1" i="0" u="none" strike="noStrike" baseline="0">
              <a:solidFill>
                <a:srgbClr val="FFFFFF"/>
              </a:solidFill>
              <a:latin typeface="Arial"/>
              <a:ea typeface="+mn-ea"/>
              <a:cs typeface="Arial"/>
            </a:rPr>
            <a:t>[E] TURNOVER RATIO / ACTIVITY RATIO / VELOCITY RATIO</a:t>
          </a:r>
        </a:p>
      </xdr:txBody>
    </xdr:sp>
    <xdr:clientData/>
  </xdr:twoCellAnchor>
  <xdr:twoCellAnchor>
    <xdr:from>
      <xdr:col>0</xdr:col>
      <xdr:colOff>9525</xdr:colOff>
      <xdr:row>69</xdr:row>
      <xdr:rowOff>9525</xdr:rowOff>
    </xdr:from>
    <xdr:to>
      <xdr:col>7</xdr:col>
      <xdr:colOff>4314825</xdr:colOff>
      <xdr:row>69</xdr:row>
      <xdr:rowOff>333375</xdr:rowOff>
    </xdr:to>
    <xdr:sp macro="" textlink="">
      <xdr:nvSpPr>
        <xdr:cNvPr id="3079" name="Text Box 7">
          <a:extLst>
            <a:ext uri="{FF2B5EF4-FFF2-40B4-BE49-F238E27FC236}">
              <a16:creationId xmlns:a16="http://schemas.microsoft.com/office/drawing/2014/main" id="{00000000-0008-0000-0500-0000070C0000}"/>
            </a:ext>
          </a:extLst>
        </xdr:cNvPr>
        <xdr:cNvSpPr txBox="1">
          <a:spLocks noChangeArrowheads="1"/>
        </xdr:cNvSpPr>
      </xdr:nvSpPr>
      <xdr:spPr bwMode="auto">
        <a:xfrm>
          <a:off x="9525" y="26984325"/>
          <a:ext cx="11382375" cy="323850"/>
        </a:xfrm>
        <a:prstGeom prst="rect">
          <a:avLst/>
        </a:prstGeom>
        <a:solidFill>
          <a:srgbClr val="002060"/>
        </a:solidFill>
        <a:ln w="9525">
          <a:miter lim="800000"/>
          <a:headEnd/>
          <a:tailEnd/>
        </a:ln>
      </xdr:spPr>
      <xdr:txBody>
        <a:bodyPr vertOverflow="clip" wrap="square" lIns="91440" tIns="45720" rIns="91440" bIns="45720" anchor="t" upright="1"/>
        <a:lstStyle/>
        <a:p>
          <a:pPr marL="0" indent="0" algn="l" rtl="0">
            <a:defRPr sz="1000"/>
          </a:pPr>
          <a:r>
            <a:rPr lang="en-IN" sz="1000" b="1" i="0" u="none" strike="noStrike" baseline="0">
              <a:solidFill>
                <a:srgbClr val="FFFFFF"/>
              </a:solidFill>
              <a:latin typeface="Arial"/>
              <a:ea typeface="+mn-ea"/>
              <a:cs typeface="Arial"/>
            </a:rPr>
            <a:t>[F] MARKET-TEST RATIO / FINANCIAL POSITION RATIO</a:t>
          </a:r>
        </a:p>
      </xdr:txBody>
    </xdr:sp>
    <xdr:clientData/>
  </xdr:twoCellAnchor>
  <xdr:twoCellAnchor>
    <xdr:from>
      <xdr:col>7</xdr:col>
      <xdr:colOff>3162300</xdr:colOff>
      <xdr:row>3</xdr:row>
      <xdr:rowOff>66675</xdr:rowOff>
    </xdr:from>
    <xdr:to>
      <xdr:col>7</xdr:col>
      <xdr:colOff>4248150</xdr:colOff>
      <xdr:row>3</xdr:row>
      <xdr:rowOff>323850</xdr:rowOff>
    </xdr:to>
    <xdr:sp macro="" textlink="">
      <xdr:nvSpPr>
        <xdr:cNvPr id="3080" name="Text Box 8">
          <a:hlinkClick xmlns:r="http://schemas.openxmlformats.org/officeDocument/2006/relationships" r:id="rId1"/>
          <a:extLst>
            <a:ext uri="{FF2B5EF4-FFF2-40B4-BE49-F238E27FC236}">
              <a16:creationId xmlns:a16="http://schemas.microsoft.com/office/drawing/2014/main" id="{00000000-0008-0000-0500-0000080C0000}"/>
            </a:ext>
          </a:extLst>
        </xdr:cNvPr>
        <xdr:cNvSpPr txBox="1">
          <a:spLocks noChangeArrowheads="1"/>
        </xdr:cNvSpPr>
      </xdr:nvSpPr>
      <xdr:spPr bwMode="auto">
        <a:xfrm>
          <a:off x="10239375" y="628650"/>
          <a:ext cx="1085850" cy="257175"/>
        </a:xfrm>
        <a:prstGeom prst="rect">
          <a:avLst/>
        </a:prstGeom>
        <a:solidFill>
          <a:srgbClr val="FFC000"/>
        </a:solidFill>
        <a:ln w="9525">
          <a:noFill/>
          <a:miter lim="800000"/>
          <a:headEnd/>
          <a:tailEnd/>
        </a:ln>
      </xdr:spPr>
      <xdr:txBody>
        <a:bodyPr vertOverflow="clip" wrap="square" lIns="91440" tIns="45720" rIns="91440" bIns="45720" anchor="t" upright="1"/>
        <a:lstStyle/>
        <a:p>
          <a:pPr algn="ctr" rtl="0">
            <a:defRPr sz="1000"/>
          </a:pPr>
          <a:r>
            <a:rPr lang="en-IN" sz="1000" b="1" i="0" u="none" strike="noStrike" baseline="0">
              <a:solidFill>
                <a:sysClr val="windowText" lastClr="000000"/>
              </a:solidFill>
              <a:latin typeface="Arial"/>
              <a:cs typeface="Arial"/>
            </a:rPr>
            <a:t>Back to Index</a:t>
          </a:r>
        </a:p>
      </xdr:txBody>
    </xdr:sp>
    <xdr:clientData/>
  </xdr:twoCellAnchor>
  <xdr:twoCellAnchor>
    <xdr:from>
      <xdr:col>7</xdr:col>
      <xdr:colOff>3171825</xdr:colOff>
      <xdr:row>15</xdr:row>
      <xdr:rowOff>57150</xdr:rowOff>
    </xdr:from>
    <xdr:to>
      <xdr:col>7</xdr:col>
      <xdr:colOff>4257675</xdr:colOff>
      <xdr:row>15</xdr:row>
      <xdr:rowOff>314325</xdr:rowOff>
    </xdr:to>
    <xdr:sp macro="" textlink="">
      <xdr:nvSpPr>
        <xdr:cNvPr id="3081" name="Text Box 9">
          <a:hlinkClick xmlns:r="http://schemas.openxmlformats.org/officeDocument/2006/relationships" r:id="rId1"/>
          <a:extLst>
            <a:ext uri="{FF2B5EF4-FFF2-40B4-BE49-F238E27FC236}">
              <a16:creationId xmlns:a16="http://schemas.microsoft.com/office/drawing/2014/main" id="{00000000-0008-0000-0500-0000090C0000}"/>
            </a:ext>
          </a:extLst>
        </xdr:cNvPr>
        <xdr:cNvSpPr txBox="1">
          <a:spLocks noChangeArrowheads="1"/>
        </xdr:cNvSpPr>
      </xdr:nvSpPr>
      <xdr:spPr bwMode="auto">
        <a:xfrm>
          <a:off x="10248900" y="4333875"/>
          <a:ext cx="1085850" cy="257175"/>
        </a:xfrm>
        <a:prstGeom prst="rect">
          <a:avLst/>
        </a:prstGeom>
        <a:solidFill>
          <a:srgbClr val="FFC000"/>
        </a:solidFill>
        <a:ln w="9525">
          <a:miter lim="800000"/>
          <a:headEnd/>
          <a:tailEnd/>
        </a:ln>
      </xdr:spPr>
      <xdr:txBody>
        <a:bodyPr vertOverflow="clip" wrap="square" lIns="91440" tIns="45720" rIns="91440" bIns="45720" anchor="t" upright="1"/>
        <a:lstStyle/>
        <a:p>
          <a:pPr algn="ctr" rtl="0">
            <a:defRPr sz="1000"/>
          </a:pPr>
          <a:r>
            <a:rPr lang="en-IN" sz="1000" b="1" i="0" u="none" strike="noStrike" baseline="0">
              <a:solidFill>
                <a:sysClr val="windowText" lastClr="000000"/>
              </a:solidFill>
              <a:latin typeface="Arial"/>
              <a:cs typeface="Arial"/>
            </a:rPr>
            <a:t>Back to Index</a:t>
          </a:r>
        </a:p>
      </xdr:txBody>
    </xdr:sp>
    <xdr:clientData/>
  </xdr:twoCellAnchor>
  <xdr:twoCellAnchor editAs="oneCell">
    <xdr:from>
      <xdr:col>5</xdr:col>
      <xdr:colOff>19050</xdr:colOff>
      <xdr:row>35</xdr:row>
      <xdr:rowOff>9525</xdr:rowOff>
    </xdr:from>
    <xdr:to>
      <xdr:col>5</xdr:col>
      <xdr:colOff>1104900</xdr:colOff>
      <xdr:row>36</xdr:row>
      <xdr:rowOff>104775</xdr:rowOff>
    </xdr:to>
    <xdr:sp macro="" textlink="">
      <xdr:nvSpPr>
        <xdr:cNvPr id="3082" name="Text Box 10">
          <a:hlinkClick xmlns:r="http://schemas.openxmlformats.org/officeDocument/2006/relationships" r:id="rId1"/>
          <a:extLst>
            <a:ext uri="{FF2B5EF4-FFF2-40B4-BE49-F238E27FC236}">
              <a16:creationId xmlns:a16="http://schemas.microsoft.com/office/drawing/2014/main" id="{00000000-0008-0000-0500-00000A0C0000}"/>
            </a:ext>
          </a:extLst>
        </xdr:cNvPr>
        <xdr:cNvSpPr txBox="1">
          <a:spLocks noChangeArrowheads="1"/>
        </xdr:cNvSpPr>
      </xdr:nvSpPr>
      <xdr:spPr bwMode="auto">
        <a:xfrm>
          <a:off x="4867275" y="13363575"/>
          <a:ext cx="1085850" cy="257175"/>
        </a:xfrm>
        <a:prstGeom prst="rect">
          <a:avLst/>
        </a:prstGeom>
        <a:solidFill>
          <a:srgbClr val="FFC000"/>
        </a:solidFill>
        <a:ln w="9525">
          <a:miter lim="800000"/>
          <a:headEnd/>
          <a:tailEnd/>
        </a:ln>
      </xdr:spPr>
      <xdr:txBody>
        <a:bodyPr vertOverflow="clip" wrap="square" lIns="91440" tIns="45720" rIns="91440" bIns="45720" anchor="t" upright="1"/>
        <a:lstStyle/>
        <a:p>
          <a:pPr algn="ctr" rtl="0">
            <a:defRPr sz="1000"/>
          </a:pPr>
          <a:r>
            <a:rPr lang="en-IN" sz="1000" b="1" i="0" u="none" strike="noStrike" baseline="0">
              <a:solidFill>
                <a:sysClr val="windowText" lastClr="000000"/>
              </a:solidFill>
              <a:latin typeface="Arial"/>
              <a:cs typeface="Arial"/>
            </a:rPr>
            <a:t>Back to Index</a:t>
          </a:r>
        </a:p>
      </xdr:txBody>
    </xdr:sp>
    <xdr:clientData/>
  </xdr:twoCellAnchor>
  <xdr:twoCellAnchor>
    <xdr:from>
      <xdr:col>7</xdr:col>
      <xdr:colOff>3181350</xdr:colOff>
      <xdr:row>38</xdr:row>
      <xdr:rowOff>57150</xdr:rowOff>
    </xdr:from>
    <xdr:to>
      <xdr:col>7</xdr:col>
      <xdr:colOff>4267200</xdr:colOff>
      <xdr:row>38</xdr:row>
      <xdr:rowOff>314325</xdr:rowOff>
    </xdr:to>
    <xdr:sp macro="" textlink="">
      <xdr:nvSpPr>
        <xdr:cNvPr id="3083" name="Text Box 11">
          <a:hlinkClick xmlns:r="http://schemas.openxmlformats.org/officeDocument/2006/relationships" r:id="rId1"/>
          <a:extLst>
            <a:ext uri="{FF2B5EF4-FFF2-40B4-BE49-F238E27FC236}">
              <a16:creationId xmlns:a16="http://schemas.microsoft.com/office/drawing/2014/main" id="{00000000-0008-0000-0500-00000B0C0000}"/>
            </a:ext>
          </a:extLst>
        </xdr:cNvPr>
        <xdr:cNvSpPr txBox="1">
          <a:spLocks noChangeArrowheads="1"/>
        </xdr:cNvSpPr>
      </xdr:nvSpPr>
      <xdr:spPr bwMode="auto">
        <a:xfrm>
          <a:off x="10258425" y="13896975"/>
          <a:ext cx="1085850" cy="257175"/>
        </a:xfrm>
        <a:prstGeom prst="rect">
          <a:avLst/>
        </a:prstGeom>
        <a:solidFill>
          <a:srgbClr val="FFC000"/>
        </a:solidFill>
        <a:ln w="9525">
          <a:miter lim="800000"/>
          <a:headEnd/>
          <a:tailEnd/>
        </a:ln>
      </xdr:spPr>
      <xdr:txBody>
        <a:bodyPr vertOverflow="clip" wrap="square" lIns="91440" tIns="45720" rIns="91440" bIns="45720" anchor="t" upright="1"/>
        <a:lstStyle/>
        <a:p>
          <a:pPr algn="ctr" rtl="0">
            <a:defRPr sz="1000"/>
          </a:pPr>
          <a:r>
            <a:rPr lang="en-IN" sz="1000" b="1" i="0" u="none" strike="noStrike" baseline="0">
              <a:solidFill>
                <a:sysClr val="windowText" lastClr="000000"/>
              </a:solidFill>
              <a:latin typeface="Arial"/>
              <a:cs typeface="Arial"/>
            </a:rPr>
            <a:t>Back to Index</a:t>
          </a:r>
        </a:p>
      </xdr:txBody>
    </xdr:sp>
    <xdr:clientData/>
  </xdr:twoCellAnchor>
  <xdr:twoCellAnchor>
    <xdr:from>
      <xdr:col>7</xdr:col>
      <xdr:colOff>3162300</xdr:colOff>
      <xdr:row>52</xdr:row>
      <xdr:rowOff>47625</xdr:rowOff>
    </xdr:from>
    <xdr:to>
      <xdr:col>7</xdr:col>
      <xdr:colOff>4248150</xdr:colOff>
      <xdr:row>52</xdr:row>
      <xdr:rowOff>304800</xdr:rowOff>
    </xdr:to>
    <xdr:sp macro="" textlink="">
      <xdr:nvSpPr>
        <xdr:cNvPr id="3084" name="Text Box 12">
          <a:hlinkClick xmlns:r="http://schemas.openxmlformats.org/officeDocument/2006/relationships" r:id="rId1"/>
          <a:extLst>
            <a:ext uri="{FF2B5EF4-FFF2-40B4-BE49-F238E27FC236}">
              <a16:creationId xmlns:a16="http://schemas.microsoft.com/office/drawing/2014/main" id="{00000000-0008-0000-0500-00000C0C0000}"/>
            </a:ext>
          </a:extLst>
        </xdr:cNvPr>
        <xdr:cNvSpPr txBox="1">
          <a:spLocks noChangeArrowheads="1"/>
        </xdr:cNvSpPr>
      </xdr:nvSpPr>
      <xdr:spPr bwMode="auto">
        <a:xfrm>
          <a:off x="10239375" y="19088100"/>
          <a:ext cx="1085850" cy="257175"/>
        </a:xfrm>
        <a:prstGeom prst="rect">
          <a:avLst/>
        </a:prstGeom>
        <a:solidFill>
          <a:srgbClr val="FFC000"/>
        </a:solidFill>
        <a:ln w="9525">
          <a:miter lim="800000"/>
          <a:headEnd/>
          <a:tailEnd/>
        </a:ln>
      </xdr:spPr>
      <xdr:txBody>
        <a:bodyPr vertOverflow="clip" wrap="square" lIns="91440" tIns="45720" rIns="91440" bIns="45720" anchor="t" upright="1"/>
        <a:lstStyle/>
        <a:p>
          <a:pPr algn="ctr" rtl="0">
            <a:defRPr sz="1000"/>
          </a:pPr>
          <a:r>
            <a:rPr lang="en-IN" sz="1000" b="1" i="0" u="none" strike="noStrike" baseline="0">
              <a:solidFill>
                <a:sysClr val="windowText" lastClr="000000"/>
              </a:solidFill>
              <a:latin typeface="Arial"/>
              <a:cs typeface="Arial"/>
            </a:rPr>
            <a:t>Back to Index</a:t>
          </a:r>
        </a:p>
      </xdr:txBody>
    </xdr:sp>
    <xdr:clientData/>
  </xdr:twoCellAnchor>
  <xdr:twoCellAnchor>
    <xdr:from>
      <xdr:col>7</xdr:col>
      <xdr:colOff>3171825</xdr:colOff>
      <xdr:row>69</xdr:row>
      <xdr:rowOff>47625</xdr:rowOff>
    </xdr:from>
    <xdr:to>
      <xdr:col>7</xdr:col>
      <xdr:colOff>4257675</xdr:colOff>
      <xdr:row>69</xdr:row>
      <xdr:rowOff>304800</xdr:rowOff>
    </xdr:to>
    <xdr:sp macro="" textlink="">
      <xdr:nvSpPr>
        <xdr:cNvPr id="3085" name="Text Box 13">
          <a:hlinkClick xmlns:r="http://schemas.openxmlformats.org/officeDocument/2006/relationships" r:id="rId1"/>
          <a:extLst>
            <a:ext uri="{FF2B5EF4-FFF2-40B4-BE49-F238E27FC236}">
              <a16:creationId xmlns:a16="http://schemas.microsoft.com/office/drawing/2014/main" id="{00000000-0008-0000-0500-00000D0C0000}"/>
            </a:ext>
          </a:extLst>
        </xdr:cNvPr>
        <xdr:cNvSpPr txBox="1">
          <a:spLocks noChangeArrowheads="1"/>
        </xdr:cNvSpPr>
      </xdr:nvSpPr>
      <xdr:spPr bwMode="auto">
        <a:xfrm>
          <a:off x="10248900" y="27022425"/>
          <a:ext cx="1085850" cy="257175"/>
        </a:xfrm>
        <a:prstGeom prst="rect">
          <a:avLst/>
        </a:prstGeom>
        <a:solidFill>
          <a:srgbClr val="FFC000"/>
        </a:solidFill>
        <a:ln w="9525">
          <a:miter lim="800000"/>
          <a:headEnd/>
          <a:tailEnd/>
        </a:ln>
      </xdr:spPr>
      <xdr:txBody>
        <a:bodyPr vertOverflow="clip" wrap="square" lIns="91440" tIns="45720" rIns="91440" bIns="45720" anchor="t" upright="1"/>
        <a:lstStyle/>
        <a:p>
          <a:pPr algn="ctr" rtl="0">
            <a:defRPr sz="1000"/>
          </a:pPr>
          <a:r>
            <a:rPr lang="en-IN" sz="1000" b="1" i="0" u="none" strike="noStrike" baseline="0">
              <a:solidFill>
                <a:sysClr val="windowText" lastClr="000000"/>
              </a:solidFill>
              <a:latin typeface="Arial"/>
              <a:cs typeface="Arial"/>
            </a:rPr>
            <a:t>Back to Index</a:t>
          </a:r>
        </a:p>
      </xdr:txBody>
    </xdr:sp>
    <xdr:clientData/>
  </xdr:twoCellAnchor>
  <xdr:twoCellAnchor>
    <xdr:from>
      <xdr:col>5</xdr:col>
      <xdr:colOff>0</xdr:colOff>
      <xdr:row>24</xdr:row>
      <xdr:rowOff>47625</xdr:rowOff>
    </xdr:from>
    <xdr:to>
      <xdr:col>5</xdr:col>
      <xdr:colOff>1085850</xdr:colOff>
      <xdr:row>25</xdr:row>
      <xdr:rowOff>142875</xdr:rowOff>
    </xdr:to>
    <xdr:sp macro="" textlink="">
      <xdr:nvSpPr>
        <xdr:cNvPr id="3087" name="Text Box 15">
          <a:hlinkClick xmlns:r="http://schemas.openxmlformats.org/officeDocument/2006/relationships" r:id="rId1"/>
          <a:extLst>
            <a:ext uri="{FF2B5EF4-FFF2-40B4-BE49-F238E27FC236}">
              <a16:creationId xmlns:a16="http://schemas.microsoft.com/office/drawing/2014/main" id="{00000000-0008-0000-0500-00000F0C0000}"/>
            </a:ext>
          </a:extLst>
        </xdr:cNvPr>
        <xdr:cNvSpPr txBox="1">
          <a:spLocks noChangeArrowheads="1"/>
        </xdr:cNvSpPr>
      </xdr:nvSpPr>
      <xdr:spPr bwMode="auto">
        <a:xfrm>
          <a:off x="4848225" y="10448925"/>
          <a:ext cx="1085850" cy="257175"/>
        </a:xfrm>
        <a:prstGeom prst="rect">
          <a:avLst/>
        </a:prstGeom>
        <a:solidFill>
          <a:srgbClr val="FFC000"/>
        </a:solidFill>
        <a:ln w="9525">
          <a:miter lim="800000"/>
          <a:headEnd/>
          <a:tailEnd/>
        </a:ln>
      </xdr:spPr>
      <xdr:txBody>
        <a:bodyPr vertOverflow="clip" wrap="square" lIns="91440" tIns="45720" rIns="91440" bIns="45720" anchor="t" upright="1"/>
        <a:lstStyle/>
        <a:p>
          <a:pPr algn="ctr" rtl="0">
            <a:defRPr sz="1000"/>
          </a:pPr>
          <a:r>
            <a:rPr lang="en-IN" sz="1000" b="1" i="0" u="none" strike="noStrike" baseline="0">
              <a:solidFill>
                <a:sysClr val="windowText" lastClr="000000"/>
              </a:solidFill>
              <a:latin typeface="Arial"/>
              <a:cs typeface="Arial"/>
            </a:rPr>
            <a:t>Back to Index</a:t>
          </a:r>
        </a:p>
      </xdr:txBody>
    </xdr:sp>
    <xdr:clientData/>
  </xdr:twoCellAnchor>
  <xdr:twoCellAnchor>
    <xdr:from>
      <xdr:col>7</xdr:col>
      <xdr:colOff>3171825</xdr:colOff>
      <xdr:row>27</xdr:row>
      <xdr:rowOff>57150</xdr:rowOff>
    </xdr:from>
    <xdr:to>
      <xdr:col>7</xdr:col>
      <xdr:colOff>4257675</xdr:colOff>
      <xdr:row>27</xdr:row>
      <xdr:rowOff>314325</xdr:rowOff>
    </xdr:to>
    <xdr:sp macro="" textlink="">
      <xdr:nvSpPr>
        <xdr:cNvPr id="3088" name="Text Box 16">
          <a:hlinkClick xmlns:r="http://schemas.openxmlformats.org/officeDocument/2006/relationships" r:id="rId1"/>
          <a:extLst>
            <a:ext uri="{FF2B5EF4-FFF2-40B4-BE49-F238E27FC236}">
              <a16:creationId xmlns:a16="http://schemas.microsoft.com/office/drawing/2014/main" id="{00000000-0008-0000-0500-0000100C0000}"/>
            </a:ext>
          </a:extLst>
        </xdr:cNvPr>
        <xdr:cNvSpPr txBox="1">
          <a:spLocks noChangeArrowheads="1"/>
        </xdr:cNvSpPr>
      </xdr:nvSpPr>
      <xdr:spPr bwMode="auto">
        <a:xfrm>
          <a:off x="10248900" y="10944225"/>
          <a:ext cx="1085850" cy="257175"/>
        </a:xfrm>
        <a:prstGeom prst="rect">
          <a:avLst/>
        </a:prstGeom>
        <a:solidFill>
          <a:srgbClr val="FFC000"/>
        </a:solidFill>
        <a:ln w="9525">
          <a:miter lim="800000"/>
          <a:headEnd/>
          <a:tailEnd/>
        </a:ln>
      </xdr:spPr>
      <xdr:txBody>
        <a:bodyPr vertOverflow="clip" wrap="square" lIns="91440" tIns="45720" rIns="91440" bIns="45720" anchor="t" upright="1"/>
        <a:lstStyle/>
        <a:p>
          <a:pPr algn="ctr" rtl="0">
            <a:defRPr sz="1000"/>
          </a:pPr>
          <a:r>
            <a:rPr lang="en-IN" sz="1000" b="1" i="0" u="none" strike="noStrike" baseline="0">
              <a:solidFill>
                <a:sysClr val="windowText" lastClr="000000"/>
              </a:solidFill>
              <a:latin typeface="Arial"/>
              <a:cs typeface="Arial"/>
            </a:rPr>
            <a:t>Back to Index</a:t>
          </a:r>
        </a:p>
      </xdr:txBody>
    </xdr:sp>
    <xdr:clientData/>
  </xdr:twoCellAnchor>
  <xdr:twoCellAnchor>
    <xdr:from>
      <xdr:col>5</xdr:col>
      <xdr:colOff>28575</xdr:colOff>
      <xdr:row>49</xdr:row>
      <xdr:rowOff>9525</xdr:rowOff>
    </xdr:from>
    <xdr:to>
      <xdr:col>6</xdr:col>
      <xdr:colOff>0</xdr:colOff>
      <xdr:row>50</xdr:row>
      <xdr:rowOff>104775</xdr:rowOff>
    </xdr:to>
    <xdr:sp macro="" textlink="">
      <xdr:nvSpPr>
        <xdr:cNvPr id="3090" name="Text Box 18">
          <a:hlinkClick xmlns:r="http://schemas.openxmlformats.org/officeDocument/2006/relationships" r:id="rId1"/>
          <a:extLst>
            <a:ext uri="{FF2B5EF4-FFF2-40B4-BE49-F238E27FC236}">
              <a16:creationId xmlns:a16="http://schemas.microsoft.com/office/drawing/2014/main" id="{00000000-0008-0000-0500-0000120C0000}"/>
            </a:ext>
          </a:extLst>
        </xdr:cNvPr>
        <xdr:cNvSpPr txBox="1">
          <a:spLocks noChangeArrowheads="1"/>
        </xdr:cNvSpPr>
      </xdr:nvSpPr>
      <xdr:spPr bwMode="auto">
        <a:xfrm>
          <a:off x="4876800" y="18564225"/>
          <a:ext cx="1085850" cy="257175"/>
        </a:xfrm>
        <a:prstGeom prst="rect">
          <a:avLst/>
        </a:prstGeom>
        <a:solidFill>
          <a:srgbClr val="FFC000"/>
        </a:solidFill>
        <a:ln w="9525">
          <a:miter lim="800000"/>
          <a:headEnd/>
          <a:tailEnd/>
        </a:ln>
      </xdr:spPr>
      <xdr:txBody>
        <a:bodyPr vertOverflow="clip" wrap="square" lIns="91440" tIns="45720" rIns="91440" bIns="45720" anchor="t" upright="1"/>
        <a:lstStyle/>
        <a:p>
          <a:pPr algn="ctr" rtl="0">
            <a:defRPr sz="1000"/>
          </a:pPr>
          <a:r>
            <a:rPr lang="en-IN" sz="1000" b="1" i="0" u="none" strike="noStrike" baseline="0">
              <a:solidFill>
                <a:sysClr val="windowText" lastClr="000000"/>
              </a:solidFill>
              <a:latin typeface="Arial"/>
              <a:cs typeface="Arial"/>
            </a:rPr>
            <a:t>Back to Index</a:t>
          </a:r>
        </a:p>
      </xdr:txBody>
    </xdr:sp>
    <xdr:clientData/>
  </xdr:twoCellAnchor>
  <xdr:twoCellAnchor>
    <xdr:from>
      <xdr:col>5</xdr:col>
      <xdr:colOff>38100</xdr:colOff>
      <xdr:row>66</xdr:row>
      <xdr:rowOff>57150</xdr:rowOff>
    </xdr:from>
    <xdr:to>
      <xdr:col>6</xdr:col>
      <xdr:colOff>9525</xdr:colOff>
      <xdr:row>67</xdr:row>
      <xdr:rowOff>152400</xdr:rowOff>
    </xdr:to>
    <xdr:sp macro="" textlink="">
      <xdr:nvSpPr>
        <xdr:cNvPr id="3091" name="Text Box 19">
          <a:hlinkClick xmlns:r="http://schemas.openxmlformats.org/officeDocument/2006/relationships" r:id="rId1"/>
          <a:extLst>
            <a:ext uri="{FF2B5EF4-FFF2-40B4-BE49-F238E27FC236}">
              <a16:creationId xmlns:a16="http://schemas.microsoft.com/office/drawing/2014/main" id="{00000000-0008-0000-0500-0000130C0000}"/>
            </a:ext>
          </a:extLst>
        </xdr:cNvPr>
        <xdr:cNvSpPr txBox="1">
          <a:spLocks noChangeArrowheads="1"/>
        </xdr:cNvSpPr>
      </xdr:nvSpPr>
      <xdr:spPr bwMode="auto">
        <a:xfrm>
          <a:off x="4886325" y="26546175"/>
          <a:ext cx="1085850" cy="257175"/>
        </a:xfrm>
        <a:prstGeom prst="rect">
          <a:avLst/>
        </a:prstGeom>
        <a:solidFill>
          <a:srgbClr val="FFC000"/>
        </a:solidFill>
        <a:ln w="9525">
          <a:miter lim="800000"/>
          <a:headEnd/>
          <a:tailEnd/>
        </a:ln>
      </xdr:spPr>
      <xdr:txBody>
        <a:bodyPr vertOverflow="clip" wrap="square" lIns="91440" tIns="45720" rIns="91440" bIns="45720" anchor="t" upright="1"/>
        <a:lstStyle/>
        <a:p>
          <a:pPr algn="ctr" rtl="0">
            <a:defRPr sz="1000"/>
          </a:pPr>
          <a:r>
            <a:rPr lang="en-IN" sz="1000" b="1" i="0" u="none" strike="noStrike" baseline="0">
              <a:solidFill>
                <a:sysClr val="windowText" lastClr="000000"/>
              </a:solidFill>
              <a:latin typeface="Arial"/>
              <a:cs typeface="Arial"/>
            </a:rPr>
            <a:t>Back to Index</a:t>
          </a:r>
        </a:p>
      </xdr:txBody>
    </xdr:sp>
    <xdr:clientData/>
  </xdr:twoCellAnchor>
  <xdr:twoCellAnchor>
    <xdr:from>
      <xdr:col>5</xdr:col>
      <xdr:colOff>9525</xdr:colOff>
      <xdr:row>78</xdr:row>
      <xdr:rowOff>9525</xdr:rowOff>
    </xdr:from>
    <xdr:to>
      <xdr:col>5</xdr:col>
      <xdr:colOff>1095375</xdr:colOff>
      <xdr:row>79</xdr:row>
      <xdr:rowOff>104775</xdr:rowOff>
    </xdr:to>
    <xdr:sp macro="" textlink="">
      <xdr:nvSpPr>
        <xdr:cNvPr id="3092" name="Text Box 20">
          <a:hlinkClick xmlns:r="http://schemas.openxmlformats.org/officeDocument/2006/relationships" r:id="rId1"/>
          <a:extLst>
            <a:ext uri="{FF2B5EF4-FFF2-40B4-BE49-F238E27FC236}">
              <a16:creationId xmlns:a16="http://schemas.microsoft.com/office/drawing/2014/main" id="{00000000-0008-0000-0500-0000140C0000}"/>
            </a:ext>
          </a:extLst>
        </xdr:cNvPr>
        <xdr:cNvSpPr txBox="1">
          <a:spLocks noChangeArrowheads="1"/>
        </xdr:cNvSpPr>
      </xdr:nvSpPr>
      <xdr:spPr bwMode="auto">
        <a:xfrm>
          <a:off x="4857750" y="29594175"/>
          <a:ext cx="1085850" cy="257175"/>
        </a:xfrm>
        <a:prstGeom prst="rect">
          <a:avLst/>
        </a:prstGeom>
        <a:solidFill>
          <a:srgbClr val="FFC000"/>
        </a:solidFill>
        <a:ln w="9525">
          <a:miter lim="800000"/>
          <a:headEnd/>
          <a:tailEnd/>
        </a:ln>
      </xdr:spPr>
      <xdr:txBody>
        <a:bodyPr vertOverflow="clip" wrap="square" lIns="91440" tIns="45720" rIns="91440" bIns="45720" anchor="t" upright="1"/>
        <a:lstStyle/>
        <a:p>
          <a:pPr algn="ctr" rtl="0">
            <a:defRPr sz="1000"/>
          </a:pPr>
          <a:r>
            <a:rPr lang="en-IN" sz="1000" b="1" i="0" u="none" strike="noStrike" baseline="0">
              <a:solidFill>
                <a:sysClr val="windowText" lastClr="000000"/>
              </a:solidFill>
              <a:latin typeface="Arial"/>
              <a:cs typeface="Arial"/>
            </a:rPr>
            <a:t>Back to Index</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9525</xdr:colOff>
      <xdr:row>2</xdr:row>
      <xdr:rowOff>19050</xdr:rowOff>
    </xdr:from>
    <xdr:to>
      <xdr:col>8</xdr:col>
      <xdr:colOff>19050</xdr:colOff>
      <xdr:row>3</xdr:row>
      <xdr:rowOff>0</xdr:rowOff>
    </xdr:to>
    <xdr:sp macro="" textlink="">
      <xdr:nvSpPr>
        <xdr:cNvPr id="7169" name="Text Box 1">
          <a:extLst>
            <a:ext uri="{FF2B5EF4-FFF2-40B4-BE49-F238E27FC236}">
              <a16:creationId xmlns:a16="http://schemas.microsoft.com/office/drawing/2014/main" id="{00000000-0008-0000-0600-0000011C0000}"/>
            </a:ext>
          </a:extLst>
        </xdr:cNvPr>
        <xdr:cNvSpPr txBox="1">
          <a:spLocks noChangeArrowheads="1"/>
        </xdr:cNvSpPr>
      </xdr:nvSpPr>
      <xdr:spPr bwMode="auto">
        <a:xfrm>
          <a:off x="9525" y="342900"/>
          <a:ext cx="10639425" cy="323850"/>
        </a:xfrm>
        <a:prstGeom prst="rect">
          <a:avLst/>
        </a:prstGeom>
        <a:solidFill>
          <a:srgbClr xmlns:mc="http://schemas.openxmlformats.org/markup-compatibility/2006" xmlns:a14="http://schemas.microsoft.com/office/drawing/2010/main" val="00CCFF" mc:Ignorable="a14" a14:legacySpreadsheetColorIndex="40"/>
        </a:solidFill>
        <a:ln w="9525">
          <a:miter lim="800000"/>
          <a:headEnd/>
          <a:tailEnd/>
        </a:ln>
        <a:scene3d>
          <a:camera prst="legacyObliqueTopRight"/>
          <a:lightRig rig="legacyFlat3" dir="b"/>
        </a:scene3d>
        <a:sp3d extrusionH="36500" prstMaterial="legacyMetal">
          <a:bevelT w="13500" h="13500" prst="angle"/>
          <a:bevelB w="13500" h="13500" prst="angle"/>
          <a:extrusionClr>
            <a:srgbClr xmlns:mc="http://schemas.openxmlformats.org/markup-compatibility/2006" xmlns:a14="http://schemas.microsoft.com/office/drawing/2010/main" val="00CCFF" mc:Ignorable="a14" a14:legacySpreadsheetColorIndex="40"/>
          </a:extrusionClr>
          <a:contourClr>
            <a:srgbClr xmlns:mc="http://schemas.openxmlformats.org/markup-compatibility/2006" xmlns:a14="http://schemas.microsoft.com/office/drawing/2010/main" val="00CCFF" mc:Ignorable="a14" a14:legacySpreadsheetColorIndex="40"/>
          </a:contourClr>
        </a:sp3d>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[A]  LIQUIDITY RATIOS - SHORT TERM SOLVENCY</a:t>
          </a:r>
        </a:p>
      </xdr:txBody>
    </xdr:sp>
    <xdr:clientData/>
  </xdr:twoCellAnchor>
  <xdr:twoCellAnchor editAs="oneCell">
    <xdr:from>
      <xdr:col>5</xdr:col>
      <xdr:colOff>1533525</xdr:colOff>
      <xdr:row>4</xdr:row>
      <xdr:rowOff>104775</xdr:rowOff>
    </xdr:from>
    <xdr:to>
      <xdr:col>5</xdr:col>
      <xdr:colOff>1609725</xdr:colOff>
      <xdr:row>5</xdr:row>
      <xdr:rowOff>142875</xdr:rowOff>
    </xdr:to>
    <xdr:sp macro="" textlink="">
      <xdr:nvSpPr>
        <xdr:cNvPr id="7202" name="Text Box 2">
          <a:extLst>
            <a:ext uri="{FF2B5EF4-FFF2-40B4-BE49-F238E27FC236}">
              <a16:creationId xmlns:a16="http://schemas.microsoft.com/office/drawing/2014/main" id="{00000000-0008-0000-0600-0000221C0000}"/>
            </a:ext>
          </a:extLst>
        </xdr:cNvPr>
        <xdr:cNvSpPr txBox="1">
          <a:spLocks noChangeArrowheads="1"/>
        </xdr:cNvSpPr>
      </xdr:nvSpPr>
      <xdr:spPr bwMode="auto">
        <a:xfrm>
          <a:off x="7343775" y="933450"/>
          <a:ext cx="76200" cy="2000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xdr:from>
      <xdr:col>0</xdr:col>
      <xdr:colOff>9525</xdr:colOff>
      <xdr:row>11</xdr:row>
      <xdr:rowOff>19050</xdr:rowOff>
    </xdr:from>
    <xdr:to>
      <xdr:col>8</xdr:col>
      <xdr:colOff>0</xdr:colOff>
      <xdr:row>12</xdr:row>
      <xdr:rowOff>0</xdr:rowOff>
    </xdr:to>
    <xdr:sp macro="" textlink="">
      <xdr:nvSpPr>
        <xdr:cNvPr id="7171" name="Text Box 3">
          <a:extLst>
            <a:ext uri="{FF2B5EF4-FFF2-40B4-BE49-F238E27FC236}">
              <a16:creationId xmlns:a16="http://schemas.microsoft.com/office/drawing/2014/main" id="{00000000-0008-0000-0600-0000031C0000}"/>
            </a:ext>
          </a:extLst>
        </xdr:cNvPr>
        <xdr:cNvSpPr txBox="1">
          <a:spLocks noChangeArrowheads="1"/>
        </xdr:cNvSpPr>
      </xdr:nvSpPr>
      <xdr:spPr bwMode="auto">
        <a:xfrm>
          <a:off x="9525" y="4895850"/>
          <a:ext cx="10620375" cy="323850"/>
        </a:xfrm>
        <a:prstGeom prst="rect">
          <a:avLst/>
        </a:prstGeom>
        <a:solidFill>
          <a:srgbClr xmlns:mc="http://schemas.openxmlformats.org/markup-compatibility/2006" xmlns:a14="http://schemas.microsoft.com/office/drawing/2010/main" val="00CCFF" mc:Ignorable="a14" a14:legacySpreadsheetColorIndex="40"/>
        </a:solidFill>
        <a:ln w="9525">
          <a:miter lim="800000"/>
          <a:headEnd/>
          <a:tailEnd/>
        </a:ln>
        <a:scene3d>
          <a:camera prst="legacyObliqueTopRight"/>
          <a:lightRig rig="legacyFlat3" dir="b"/>
        </a:scene3d>
        <a:sp3d extrusionH="36500" prstMaterial="legacyMetal">
          <a:bevelT w="13500" h="13500" prst="angle"/>
          <a:bevelB w="13500" h="13500" prst="angle"/>
          <a:extrusionClr>
            <a:srgbClr xmlns:mc="http://schemas.openxmlformats.org/markup-compatibility/2006" xmlns:a14="http://schemas.microsoft.com/office/drawing/2010/main" val="00CCFF" mc:Ignorable="a14" a14:legacySpreadsheetColorIndex="40"/>
          </a:extrusionClr>
          <a:contourClr>
            <a:srgbClr xmlns:mc="http://schemas.openxmlformats.org/markup-compatibility/2006" xmlns:a14="http://schemas.microsoft.com/office/drawing/2010/main" val="00CCFF" mc:Ignorable="a14" a14:legacySpreadsheetColorIndex="40"/>
          </a:contourClr>
        </a:sp3d>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[B]  CAPITAL STRUCTURE RATIOS-INDICATOR OF FINANCING TECHNIQUES AND LONG TERM SOLVENCY</a:t>
          </a:r>
        </a:p>
      </xdr:txBody>
    </xdr:sp>
    <xdr:clientData/>
  </xdr:twoCellAnchor>
  <xdr:twoCellAnchor>
    <xdr:from>
      <xdr:col>0</xdr:col>
      <xdr:colOff>0</xdr:colOff>
      <xdr:row>20</xdr:row>
      <xdr:rowOff>9525</xdr:rowOff>
    </xdr:from>
    <xdr:to>
      <xdr:col>8</xdr:col>
      <xdr:colOff>0</xdr:colOff>
      <xdr:row>20</xdr:row>
      <xdr:rowOff>333375</xdr:rowOff>
    </xdr:to>
    <xdr:sp macro="" textlink="">
      <xdr:nvSpPr>
        <xdr:cNvPr id="7172" name="Text Box 4">
          <a:extLst>
            <a:ext uri="{FF2B5EF4-FFF2-40B4-BE49-F238E27FC236}">
              <a16:creationId xmlns:a16="http://schemas.microsoft.com/office/drawing/2014/main" id="{00000000-0008-0000-0600-0000041C0000}"/>
            </a:ext>
          </a:extLst>
        </xdr:cNvPr>
        <xdr:cNvSpPr txBox="1">
          <a:spLocks noChangeArrowheads="1"/>
        </xdr:cNvSpPr>
      </xdr:nvSpPr>
      <xdr:spPr bwMode="auto">
        <a:xfrm>
          <a:off x="0" y="9601200"/>
          <a:ext cx="10629900" cy="323850"/>
        </a:xfrm>
        <a:prstGeom prst="rect">
          <a:avLst/>
        </a:prstGeom>
        <a:solidFill>
          <a:srgbClr xmlns:mc="http://schemas.openxmlformats.org/markup-compatibility/2006" xmlns:a14="http://schemas.microsoft.com/office/drawing/2010/main" val="00CCFF" mc:Ignorable="a14" a14:legacySpreadsheetColorIndex="40"/>
        </a:solidFill>
        <a:ln w="9525">
          <a:miter lim="800000"/>
          <a:headEnd/>
          <a:tailEnd/>
        </a:ln>
        <a:scene3d>
          <a:camera prst="legacyObliqueTopRight"/>
          <a:lightRig rig="legacyFlat3" dir="b"/>
        </a:scene3d>
        <a:sp3d extrusionH="36500" prstMaterial="legacyMetal">
          <a:bevelT w="13500" h="13500" prst="angle"/>
          <a:bevelB w="13500" h="13500" prst="angle"/>
          <a:extrusionClr>
            <a:srgbClr xmlns:mc="http://schemas.openxmlformats.org/markup-compatibility/2006" xmlns:a14="http://schemas.microsoft.com/office/drawing/2010/main" val="00CCFF" mc:Ignorable="a14" a14:legacySpreadsheetColorIndex="40"/>
          </a:extrusionClr>
          <a:contourClr>
            <a:srgbClr xmlns:mc="http://schemas.openxmlformats.org/markup-compatibility/2006" xmlns:a14="http://schemas.microsoft.com/office/drawing/2010/main" val="00CCFF" mc:Ignorable="a14" a14:legacySpreadsheetColorIndex="40"/>
          </a:contourClr>
        </a:sp3d>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[C] COVERAGE RATIOS</a:t>
          </a:r>
        </a:p>
      </xdr:txBody>
    </xdr:sp>
    <xdr:clientData/>
  </xdr:twoCellAnchor>
  <xdr:twoCellAnchor>
    <xdr:from>
      <xdr:col>0</xdr:col>
      <xdr:colOff>0</xdr:colOff>
      <xdr:row>28</xdr:row>
      <xdr:rowOff>19050</xdr:rowOff>
    </xdr:from>
    <xdr:to>
      <xdr:col>7</xdr:col>
      <xdr:colOff>1152525</xdr:colOff>
      <xdr:row>29</xdr:row>
      <xdr:rowOff>9525</xdr:rowOff>
    </xdr:to>
    <xdr:sp macro="" textlink="">
      <xdr:nvSpPr>
        <xdr:cNvPr id="7173" name="Text Box 5">
          <a:extLst>
            <a:ext uri="{FF2B5EF4-FFF2-40B4-BE49-F238E27FC236}">
              <a16:creationId xmlns:a16="http://schemas.microsoft.com/office/drawing/2014/main" id="{00000000-0008-0000-0600-0000051C0000}"/>
            </a:ext>
          </a:extLst>
        </xdr:cNvPr>
        <xdr:cNvSpPr txBox="1">
          <a:spLocks noChangeArrowheads="1"/>
        </xdr:cNvSpPr>
      </xdr:nvSpPr>
      <xdr:spPr bwMode="auto">
        <a:xfrm>
          <a:off x="0" y="11896725"/>
          <a:ext cx="10620375" cy="323850"/>
        </a:xfrm>
        <a:prstGeom prst="rect">
          <a:avLst/>
        </a:prstGeom>
        <a:solidFill>
          <a:srgbClr xmlns:mc="http://schemas.openxmlformats.org/markup-compatibility/2006" xmlns:a14="http://schemas.microsoft.com/office/drawing/2010/main" val="00CCFF" mc:Ignorable="a14" a14:legacySpreadsheetColorIndex="40"/>
        </a:solidFill>
        <a:ln w="9525">
          <a:miter lim="800000"/>
          <a:headEnd/>
          <a:tailEnd/>
        </a:ln>
        <a:scene3d>
          <a:camera prst="legacyObliqueTopRight"/>
          <a:lightRig rig="legacyFlat3" dir="b"/>
        </a:scene3d>
        <a:sp3d extrusionH="36500" prstMaterial="legacyMetal">
          <a:bevelT w="13500" h="13500" prst="angle"/>
          <a:bevelB w="13500" h="13500" prst="angle"/>
          <a:extrusionClr>
            <a:srgbClr xmlns:mc="http://schemas.openxmlformats.org/markup-compatibility/2006" xmlns:a14="http://schemas.microsoft.com/office/drawing/2010/main" val="00CCFF" mc:Ignorable="a14" a14:legacySpreadsheetColorIndex="40"/>
          </a:extrusionClr>
          <a:contourClr>
            <a:srgbClr xmlns:mc="http://schemas.openxmlformats.org/markup-compatibility/2006" xmlns:a14="http://schemas.microsoft.com/office/drawing/2010/main" val="00CCFF" mc:Ignorable="a14" a14:legacySpreadsheetColorIndex="40"/>
          </a:contourClr>
        </a:sp3d>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[D] PROFITABILITY RATIO</a:t>
          </a:r>
        </a:p>
      </xdr:txBody>
    </xdr:sp>
    <xdr:clientData/>
  </xdr:twoCellAnchor>
  <xdr:twoCellAnchor>
    <xdr:from>
      <xdr:col>0</xdr:col>
      <xdr:colOff>0</xdr:colOff>
      <xdr:row>39</xdr:row>
      <xdr:rowOff>9525</xdr:rowOff>
    </xdr:from>
    <xdr:to>
      <xdr:col>7</xdr:col>
      <xdr:colOff>1152525</xdr:colOff>
      <xdr:row>39</xdr:row>
      <xdr:rowOff>333375</xdr:rowOff>
    </xdr:to>
    <xdr:sp macro="" textlink="">
      <xdr:nvSpPr>
        <xdr:cNvPr id="7174" name="Text Box 6">
          <a:extLst>
            <a:ext uri="{FF2B5EF4-FFF2-40B4-BE49-F238E27FC236}">
              <a16:creationId xmlns:a16="http://schemas.microsoft.com/office/drawing/2014/main" id="{00000000-0008-0000-0600-0000061C0000}"/>
            </a:ext>
          </a:extLst>
        </xdr:cNvPr>
        <xdr:cNvSpPr txBox="1">
          <a:spLocks noChangeArrowheads="1"/>
        </xdr:cNvSpPr>
      </xdr:nvSpPr>
      <xdr:spPr bwMode="auto">
        <a:xfrm>
          <a:off x="0" y="16478250"/>
          <a:ext cx="10620375" cy="323850"/>
        </a:xfrm>
        <a:prstGeom prst="rect">
          <a:avLst/>
        </a:prstGeom>
        <a:solidFill>
          <a:srgbClr xmlns:mc="http://schemas.openxmlformats.org/markup-compatibility/2006" xmlns:a14="http://schemas.microsoft.com/office/drawing/2010/main" val="00CCFF" mc:Ignorable="a14" a14:legacySpreadsheetColorIndex="40"/>
        </a:solidFill>
        <a:ln w="9525">
          <a:miter lim="800000"/>
          <a:headEnd/>
          <a:tailEnd/>
        </a:ln>
        <a:scene3d>
          <a:camera prst="legacyObliqueTopRight"/>
          <a:lightRig rig="legacyFlat3" dir="b"/>
        </a:scene3d>
        <a:sp3d extrusionH="36500" prstMaterial="legacyMetal">
          <a:bevelT w="13500" h="13500" prst="angle"/>
          <a:bevelB w="13500" h="13500" prst="angle"/>
          <a:extrusionClr>
            <a:srgbClr xmlns:mc="http://schemas.openxmlformats.org/markup-compatibility/2006" xmlns:a14="http://schemas.microsoft.com/office/drawing/2010/main" val="00CCFF" mc:Ignorable="a14" a14:legacySpreadsheetColorIndex="40"/>
          </a:extrusionClr>
          <a:contourClr>
            <a:srgbClr xmlns:mc="http://schemas.openxmlformats.org/markup-compatibility/2006" xmlns:a14="http://schemas.microsoft.com/office/drawing/2010/main" val="00CCFF" mc:Ignorable="a14" a14:legacySpreadsheetColorIndex="40"/>
          </a:contourClr>
        </a:sp3d>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[E] TURNOVER RATIO / ACTIVITY RATIO / VELOCITY RATIO</a:t>
          </a:r>
        </a:p>
      </xdr:txBody>
    </xdr:sp>
    <xdr:clientData/>
  </xdr:twoCellAnchor>
  <xdr:twoCellAnchor editAs="oneCell">
    <xdr:from>
      <xdr:col>0</xdr:col>
      <xdr:colOff>9525</xdr:colOff>
      <xdr:row>53</xdr:row>
      <xdr:rowOff>19050</xdr:rowOff>
    </xdr:from>
    <xdr:to>
      <xdr:col>8</xdr:col>
      <xdr:colOff>19050</xdr:colOff>
      <xdr:row>54</xdr:row>
      <xdr:rowOff>0</xdr:rowOff>
    </xdr:to>
    <xdr:sp macro="" textlink="">
      <xdr:nvSpPr>
        <xdr:cNvPr id="7175" name="Text Box 7">
          <a:extLst>
            <a:ext uri="{FF2B5EF4-FFF2-40B4-BE49-F238E27FC236}">
              <a16:creationId xmlns:a16="http://schemas.microsoft.com/office/drawing/2014/main" id="{00000000-0008-0000-0600-0000071C0000}"/>
            </a:ext>
          </a:extLst>
        </xdr:cNvPr>
        <xdr:cNvSpPr txBox="1">
          <a:spLocks noChangeArrowheads="1"/>
        </xdr:cNvSpPr>
      </xdr:nvSpPr>
      <xdr:spPr bwMode="auto">
        <a:xfrm>
          <a:off x="9525" y="22374225"/>
          <a:ext cx="10639425" cy="323850"/>
        </a:xfrm>
        <a:prstGeom prst="rect">
          <a:avLst/>
        </a:prstGeom>
        <a:solidFill>
          <a:srgbClr xmlns:mc="http://schemas.openxmlformats.org/markup-compatibility/2006" xmlns:a14="http://schemas.microsoft.com/office/drawing/2010/main" val="00CCFF" mc:Ignorable="a14" a14:legacySpreadsheetColorIndex="40"/>
        </a:solidFill>
        <a:ln w="9525">
          <a:miter lim="800000"/>
          <a:headEnd/>
          <a:tailEnd/>
        </a:ln>
        <a:scene3d>
          <a:camera prst="legacyObliqueTopRight"/>
          <a:lightRig rig="legacyFlat3" dir="b"/>
        </a:scene3d>
        <a:sp3d extrusionH="36500" prstMaterial="legacyMetal">
          <a:bevelT w="13500" h="13500" prst="angle"/>
          <a:bevelB w="13500" h="13500" prst="angle"/>
          <a:extrusionClr>
            <a:srgbClr xmlns:mc="http://schemas.openxmlformats.org/markup-compatibility/2006" xmlns:a14="http://schemas.microsoft.com/office/drawing/2010/main" val="00CCFF" mc:Ignorable="a14" a14:legacySpreadsheetColorIndex="40"/>
          </a:extrusionClr>
          <a:contourClr>
            <a:srgbClr xmlns:mc="http://schemas.openxmlformats.org/markup-compatibility/2006" xmlns:a14="http://schemas.microsoft.com/office/drawing/2010/main" val="00CCFF" mc:Ignorable="a14" a14:legacySpreadsheetColorIndex="40"/>
          </a:contourClr>
        </a:sp3d>
      </xdr:spPr>
      <xdr:txBody>
        <a:bodyPr vertOverflow="clip" wrap="square" lIns="91440" tIns="45720" rIns="91440" bIns="45720" anchor="t" upright="1"/>
        <a:lstStyle/>
        <a:p>
          <a:pPr algn="l" rtl="0">
            <a:defRPr sz="1000"/>
          </a:pPr>
          <a:r>
            <a:rPr lang="en-IN" sz="1000" b="1" i="0" u="none" strike="noStrike" baseline="0">
              <a:solidFill>
                <a:srgbClr val="FFFFFF"/>
              </a:solidFill>
              <a:latin typeface="Arial"/>
              <a:cs typeface="Arial"/>
            </a:rPr>
            <a:t>[F] MARKET-TEST RATIO / FINANCIAL POSITION RATIO</a:t>
          </a:r>
        </a:p>
      </xdr:txBody>
    </xdr:sp>
    <xdr:clientData/>
  </xdr:twoCellAnchor>
  <xdr:twoCellAnchor>
    <xdr:from>
      <xdr:col>6</xdr:col>
      <xdr:colOff>1514475</xdr:colOff>
      <xdr:row>2</xdr:row>
      <xdr:rowOff>57150</xdr:rowOff>
    </xdr:from>
    <xdr:to>
      <xdr:col>7</xdr:col>
      <xdr:colOff>1076325</xdr:colOff>
      <xdr:row>2</xdr:row>
      <xdr:rowOff>314325</xdr:rowOff>
    </xdr:to>
    <xdr:sp macro="" textlink="">
      <xdr:nvSpPr>
        <xdr:cNvPr id="7176" name="Text Box 8">
          <a:hlinkClick xmlns:r="http://schemas.openxmlformats.org/officeDocument/2006/relationships" r:id="rId1"/>
          <a:extLst>
            <a:ext uri="{FF2B5EF4-FFF2-40B4-BE49-F238E27FC236}">
              <a16:creationId xmlns:a16="http://schemas.microsoft.com/office/drawing/2014/main" id="{00000000-0008-0000-0600-0000081C0000}"/>
            </a:ext>
          </a:extLst>
        </xdr:cNvPr>
        <xdr:cNvSpPr txBox="1">
          <a:spLocks noChangeArrowheads="1"/>
        </xdr:cNvSpPr>
      </xdr:nvSpPr>
      <xdr:spPr bwMode="auto">
        <a:xfrm>
          <a:off x="9458325" y="381000"/>
          <a:ext cx="1085850" cy="257175"/>
        </a:xfrm>
        <a:prstGeom prst="rect">
          <a:avLst/>
        </a:prstGeom>
        <a:solidFill>
          <a:srgbClr xmlns:mc="http://schemas.openxmlformats.org/markup-compatibility/2006" xmlns:a14="http://schemas.microsoft.com/office/drawing/2010/main" val="00CCFF" mc:Ignorable="a14" a14:legacySpreadsheetColorIndex="40"/>
        </a:solidFill>
        <a:ln w="9525">
          <a:miter lim="800000"/>
          <a:headEnd/>
          <a:tailEnd/>
        </a:ln>
        <a:scene3d>
          <a:camera prst="legacyObliqueTopRight"/>
          <a:lightRig rig="legacyFlat3" dir="b"/>
        </a:scene3d>
        <a:sp3d extrusionH="36500" prstMaterial="legacyMetal">
          <a:bevelT w="13500" h="13500" prst="angle"/>
          <a:bevelB w="13500" h="13500" prst="angle"/>
          <a:extrusionClr>
            <a:srgbClr xmlns:mc="http://schemas.openxmlformats.org/markup-compatibility/2006" xmlns:a14="http://schemas.microsoft.com/office/drawing/2010/main" val="00CCFF" mc:Ignorable="a14" a14:legacySpreadsheetColorIndex="40"/>
          </a:extrusionClr>
          <a:contourClr>
            <a:srgbClr xmlns:mc="http://schemas.openxmlformats.org/markup-compatibility/2006" xmlns:a14="http://schemas.microsoft.com/office/drawing/2010/main" val="00CCFF" mc:Ignorable="a14" a14:legacySpreadsheetColorIndex="40"/>
          </a:contourClr>
        </a:sp3d>
      </xdr:spPr>
      <xdr:txBody>
        <a:bodyPr vertOverflow="clip" wrap="square" lIns="91440" tIns="45720" rIns="91440" bIns="45720" anchor="t" upright="1"/>
        <a:lstStyle/>
        <a:p>
          <a:pPr algn="ctr" rtl="0">
            <a:defRPr sz="1000"/>
          </a:pPr>
          <a:r>
            <a:rPr lang="en-IN" sz="1000" b="1" i="0" u="none" strike="noStrike" baseline="0">
              <a:solidFill>
                <a:srgbClr val="FFFFFF"/>
              </a:solidFill>
              <a:latin typeface="Arial"/>
              <a:cs typeface="Arial"/>
            </a:rPr>
            <a:t>Back to Index</a:t>
          </a:r>
        </a:p>
      </xdr:txBody>
    </xdr:sp>
    <xdr:clientData/>
  </xdr:twoCellAnchor>
  <xdr:twoCellAnchor>
    <xdr:from>
      <xdr:col>7</xdr:col>
      <xdr:colOff>9525</xdr:colOff>
      <xdr:row>11</xdr:row>
      <xdr:rowOff>47625</xdr:rowOff>
    </xdr:from>
    <xdr:to>
      <xdr:col>7</xdr:col>
      <xdr:colOff>1095375</xdr:colOff>
      <xdr:row>11</xdr:row>
      <xdr:rowOff>304800</xdr:rowOff>
    </xdr:to>
    <xdr:sp macro="" textlink="">
      <xdr:nvSpPr>
        <xdr:cNvPr id="7177" name="Text Box 9">
          <a:hlinkClick xmlns:r="http://schemas.openxmlformats.org/officeDocument/2006/relationships" r:id="rId1"/>
          <a:extLst>
            <a:ext uri="{FF2B5EF4-FFF2-40B4-BE49-F238E27FC236}">
              <a16:creationId xmlns:a16="http://schemas.microsoft.com/office/drawing/2014/main" id="{00000000-0008-0000-0600-0000091C0000}"/>
            </a:ext>
          </a:extLst>
        </xdr:cNvPr>
        <xdr:cNvSpPr txBox="1">
          <a:spLocks noChangeArrowheads="1"/>
        </xdr:cNvSpPr>
      </xdr:nvSpPr>
      <xdr:spPr bwMode="auto">
        <a:xfrm>
          <a:off x="9477375" y="4924425"/>
          <a:ext cx="1085850" cy="257175"/>
        </a:xfrm>
        <a:prstGeom prst="rect">
          <a:avLst/>
        </a:prstGeom>
        <a:solidFill>
          <a:srgbClr xmlns:mc="http://schemas.openxmlformats.org/markup-compatibility/2006" xmlns:a14="http://schemas.microsoft.com/office/drawing/2010/main" val="00CCFF" mc:Ignorable="a14" a14:legacySpreadsheetColorIndex="40"/>
        </a:solidFill>
        <a:ln w="9525">
          <a:miter lim="800000"/>
          <a:headEnd/>
          <a:tailEnd/>
        </a:ln>
        <a:scene3d>
          <a:camera prst="legacyObliqueTopRight"/>
          <a:lightRig rig="legacyFlat3" dir="b"/>
        </a:scene3d>
        <a:sp3d extrusionH="36500" prstMaterial="legacyMetal">
          <a:bevelT w="13500" h="13500" prst="angle"/>
          <a:bevelB w="13500" h="13500" prst="angle"/>
          <a:extrusionClr>
            <a:srgbClr xmlns:mc="http://schemas.openxmlformats.org/markup-compatibility/2006" xmlns:a14="http://schemas.microsoft.com/office/drawing/2010/main" val="00CCFF" mc:Ignorable="a14" a14:legacySpreadsheetColorIndex="40"/>
          </a:extrusionClr>
          <a:contourClr>
            <a:srgbClr xmlns:mc="http://schemas.openxmlformats.org/markup-compatibility/2006" xmlns:a14="http://schemas.microsoft.com/office/drawing/2010/main" val="00CCFF" mc:Ignorable="a14" a14:legacySpreadsheetColorIndex="40"/>
          </a:contourClr>
        </a:sp3d>
      </xdr:spPr>
      <xdr:txBody>
        <a:bodyPr vertOverflow="clip" wrap="square" lIns="91440" tIns="45720" rIns="91440" bIns="45720" anchor="t" upright="1"/>
        <a:lstStyle/>
        <a:p>
          <a:pPr algn="ctr" rtl="0">
            <a:defRPr sz="1000"/>
          </a:pPr>
          <a:r>
            <a:rPr lang="en-IN" sz="1000" b="1" i="0" u="none" strike="noStrike" baseline="0">
              <a:solidFill>
                <a:srgbClr val="FFFFFF"/>
              </a:solidFill>
              <a:latin typeface="Arial"/>
              <a:cs typeface="Arial"/>
            </a:rPr>
            <a:t>Back to Index</a:t>
          </a:r>
        </a:p>
      </xdr:txBody>
    </xdr:sp>
    <xdr:clientData/>
  </xdr:twoCellAnchor>
  <xdr:twoCellAnchor>
    <xdr:from>
      <xdr:col>6</xdr:col>
      <xdr:colOff>1504950</xdr:colOff>
      <xdr:row>20</xdr:row>
      <xdr:rowOff>47625</xdr:rowOff>
    </xdr:from>
    <xdr:to>
      <xdr:col>7</xdr:col>
      <xdr:colOff>1066800</xdr:colOff>
      <xdr:row>20</xdr:row>
      <xdr:rowOff>304800</xdr:rowOff>
    </xdr:to>
    <xdr:sp macro="" textlink="">
      <xdr:nvSpPr>
        <xdr:cNvPr id="7178" name="Text Box 10">
          <a:hlinkClick xmlns:r="http://schemas.openxmlformats.org/officeDocument/2006/relationships" r:id="rId1"/>
          <a:extLst>
            <a:ext uri="{FF2B5EF4-FFF2-40B4-BE49-F238E27FC236}">
              <a16:creationId xmlns:a16="http://schemas.microsoft.com/office/drawing/2014/main" id="{00000000-0008-0000-0600-00000A1C0000}"/>
            </a:ext>
          </a:extLst>
        </xdr:cNvPr>
        <xdr:cNvSpPr txBox="1">
          <a:spLocks noChangeArrowheads="1"/>
        </xdr:cNvSpPr>
      </xdr:nvSpPr>
      <xdr:spPr bwMode="auto">
        <a:xfrm>
          <a:off x="9448800" y="9639300"/>
          <a:ext cx="1085850" cy="257175"/>
        </a:xfrm>
        <a:prstGeom prst="rect">
          <a:avLst/>
        </a:prstGeom>
        <a:solidFill>
          <a:srgbClr xmlns:mc="http://schemas.openxmlformats.org/markup-compatibility/2006" xmlns:a14="http://schemas.microsoft.com/office/drawing/2010/main" val="00CCFF" mc:Ignorable="a14" a14:legacySpreadsheetColorIndex="40"/>
        </a:solidFill>
        <a:ln w="9525">
          <a:miter lim="800000"/>
          <a:headEnd/>
          <a:tailEnd/>
        </a:ln>
        <a:scene3d>
          <a:camera prst="legacyObliqueTopRight"/>
          <a:lightRig rig="legacyFlat3" dir="b"/>
        </a:scene3d>
        <a:sp3d extrusionH="36500" prstMaterial="legacyMetal">
          <a:bevelT w="13500" h="13500" prst="angle"/>
          <a:bevelB w="13500" h="13500" prst="angle"/>
          <a:extrusionClr>
            <a:srgbClr xmlns:mc="http://schemas.openxmlformats.org/markup-compatibility/2006" xmlns:a14="http://schemas.microsoft.com/office/drawing/2010/main" val="00CCFF" mc:Ignorable="a14" a14:legacySpreadsheetColorIndex="40"/>
          </a:extrusionClr>
          <a:contourClr>
            <a:srgbClr xmlns:mc="http://schemas.openxmlformats.org/markup-compatibility/2006" xmlns:a14="http://schemas.microsoft.com/office/drawing/2010/main" val="00CCFF" mc:Ignorable="a14" a14:legacySpreadsheetColorIndex="40"/>
          </a:contourClr>
        </a:sp3d>
      </xdr:spPr>
      <xdr:txBody>
        <a:bodyPr vertOverflow="clip" wrap="square" lIns="91440" tIns="45720" rIns="91440" bIns="45720" anchor="t" upright="1"/>
        <a:lstStyle/>
        <a:p>
          <a:pPr algn="ctr" rtl="0">
            <a:defRPr sz="1000"/>
          </a:pPr>
          <a:r>
            <a:rPr lang="en-IN" sz="1000" b="1" i="0" u="none" strike="noStrike" baseline="0">
              <a:solidFill>
                <a:srgbClr val="FFFFFF"/>
              </a:solidFill>
              <a:latin typeface="Arial"/>
              <a:cs typeface="Arial"/>
            </a:rPr>
            <a:t>Back to Index</a:t>
          </a:r>
        </a:p>
      </xdr:txBody>
    </xdr:sp>
    <xdr:clientData/>
  </xdr:twoCellAnchor>
  <xdr:twoCellAnchor>
    <xdr:from>
      <xdr:col>6</xdr:col>
      <xdr:colOff>1504950</xdr:colOff>
      <xdr:row>28</xdr:row>
      <xdr:rowOff>57150</xdr:rowOff>
    </xdr:from>
    <xdr:to>
      <xdr:col>7</xdr:col>
      <xdr:colOff>1066800</xdr:colOff>
      <xdr:row>28</xdr:row>
      <xdr:rowOff>314325</xdr:rowOff>
    </xdr:to>
    <xdr:sp macro="" textlink="">
      <xdr:nvSpPr>
        <xdr:cNvPr id="7179" name="Text Box 11">
          <a:hlinkClick xmlns:r="http://schemas.openxmlformats.org/officeDocument/2006/relationships" r:id="rId1"/>
          <a:extLst>
            <a:ext uri="{FF2B5EF4-FFF2-40B4-BE49-F238E27FC236}">
              <a16:creationId xmlns:a16="http://schemas.microsoft.com/office/drawing/2014/main" id="{00000000-0008-0000-0600-00000B1C0000}"/>
            </a:ext>
          </a:extLst>
        </xdr:cNvPr>
        <xdr:cNvSpPr txBox="1">
          <a:spLocks noChangeArrowheads="1"/>
        </xdr:cNvSpPr>
      </xdr:nvSpPr>
      <xdr:spPr bwMode="auto">
        <a:xfrm>
          <a:off x="9448800" y="11934825"/>
          <a:ext cx="1085850" cy="257175"/>
        </a:xfrm>
        <a:prstGeom prst="rect">
          <a:avLst/>
        </a:prstGeom>
        <a:solidFill>
          <a:srgbClr xmlns:mc="http://schemas.openxmlformats.org/markup-compatibility/2006" xmlns:a14="http://schemas.microsoft.com/office/drawing/2010/main" val="00CCFF" mc:Ignorable="a14" a14:legacySpreadsheetColorIndex="40"/>
        </a:solidFill>
        <a:ln w="9525">
          <a:miter lim="800000"/>
          <a:headEnd/>
          <a:tailEnd/>
        </a:ln>
        <a:scene3d>
          <a:camera prst="legacyObliqueTopRight"/>
          <a:lightRig rig="legacyFlat3" dir="b"/>
        </a:scene3d>
        <a:sp3d extrusionH="36500" prstMaterial="legacyMetal">
          <a:bevelT w="13500" h="13500" prst="angle"/>
          <a:bevelB w="13500" h="13500" prst="angle"/>
          <a:extrusionClr>
            <a:srgbClr xmlns:mc="http://schemas.openxmlformats.org/markup-compatibility/2006" xmlns:a14="http://schemas.microsoft.com/office/drawing/2010/main" val="00CCFF" mc:Ignorable="a14" a14:legacySpreadsheetColorIndex="40"/>
          </a:extrusionClr>
          <a:contourClr>
            <a:srgbClr xmlns:mc="http://schemas.openxmlformats.org/markup-compatibility/2006" xmlns:a14="http://schemas.microsoft.com/office/drawing/2010/main" val="00CCFF" mc:Ignorable="a14" a14:legacySpreadsheetColorIndex="40"/>
          </a:contourClr>
        </a:sp3d>
      </xdr:spPr>
      <xdr:txBody>
        <a:bodyPr vertOverflow="clip" wrap="square" lIns="91440" tIns="45720" rIns="91440" bIns="45720" anchor="t" upright="1"/>
        <a:lstStyle/>
        <a:p>
          <a:pPr algn="ctr" rtl="0">
            <a:defRPr sz="1000"/>
          </a:pPr>
          <a:r>
            <a:rPr lang="en-IN" sz="1000" b="1" i="0" u="none" strike="noStrike" baseline="0">
              <a:solidFill>
                <a:srgbClr val="FFFFFF"/>
              </a:solidFill>
              <a:latin typeface="Arial"/>
              <a:cs typeface="Arial"/>
            </a:rPr>
            <a:t>Back to Index</a:t>
          </a:r>
        </a:p>
      </xdr:txBody>
    </xdr:sp>
    <xdr:clientData/>
  </xdr:twoCellAnchor>
  <xdr:twoCellAnchor>
    <xdr:from>
      <xdr:col>6</xdr:col>
      <xdr:colOff>1504950</xdr:colOff>
      <xdr:row>39</xdr:row>
      <xdr:rowOff>47625</xdr:rowOff>
    </xdr:from>
    <xdr:to>
      <xdr:col>7</xdr:col>
      <xdr:colOff>1066800</xdr:colOff>
      <xdr:row>39</xdr:row>
      <xdr:rowOff>304800</xdr:rowOff>
    </xdr:to>
    <xdr:sp macro="" textlink="">
      <xdr:nvSpPr>
        <xdr:cNvPr id="7180" name="Text Box 12">
          <a:hlinkClick xmlns:r="http://schemas.openxmlformats.org/officeDocument/2006/relationships" r:id="rId1"/>
          <a:extLst>
            <a:ext uri="{FF2B5EF4-FFF2-40B4-BE49-F238E27FC236}">
              <a16:creationId xmlns:a16="http://schemas.microsoft.com/office/drawing/2014/main" id="{00000000-0008-0000-0600-00000C1C0000}"/>
            </a:ext>
          </a:extLst>
        </xdr:cNvPr>
        <xdr:cNvSpPr txBox="1">
          <a:spLocks noChangeArrowheads="1"/>
        </xdr:cNvSpPr>
      </xdr:nvSpPr>
      <xdr:spPr bwMode="auto">
        <a:xfrm>
          <a:off x="9448800" y="16516350"/>
          <a:ext cx="1085850" cy="257175"/>
        </a:xfrm>
        <a:prstGeom prst="rect">
          <a:avLst/>
        </a:prstGeom>
        <a:solidFill>
          <a:srgbClr xmlns:mc="http://schemas.openxmlformats.org/markup-compatibility/2006" xmlns:a14="http://schemas.microsoft.com/office/drawing/2010/main" val="00CCFF" mc:Ignorable="a14" a14:legacySpreadsheetColorIndex="40"/>
        </a:solidFill>
        <a:ln w="9525">
          <a:miter lim="800000"/>
          <a:headEnd/>
          <a:tailEnd/>
        </a:ln>
        <a:scene3d>
          <a:camera prst="legacyObliqueTopRight"/>
          <a:lightRig rig="legacyFlat3" dir="b"/>
        </a:scene3d>
        <a:sp3d extrusionH="36500" prstMaterial="legacyMetal">
          <a:bevelT w="13500" h="13500" prst="angle"/>
          <a:bevelB w="13500" h="13500" prst="angle"/>
          <a:extrusionClr>
            <a:srgbClr xmlns:mc="http://schemas.openxmlformats.org/markup-compatibility/2006" xmlns:a14="http://schemas.microsoft.com/office/drawing/2010/main" val="00CCFF" mc:Ignorable="a14" a14:legacySpreadsheetColorIndex="40"/>
          </a:extrusionClr>
          <a:contourClr>
            <a:srgbClr xmlns:mc="http://schemas.openxmlformats.org/markup-compatibility/2006" xmlns:a14="http://schemas.microsoft.com/office/drawing/2010/main" val="00CCFF" mc:Ignorable="a14" a14:legacySpreadsheetColorIndex="40"/>
          </a:contourClr>
        </a:sp3d>
      </xdr:spPr>
      <xdr:txBody>
        <a:bodyPr vertOverflow="clip" wrap="square" lIns="91440" tIns="45720" rIns="91440" bIns="45720" anchor="t" upright="1"/>
        <a:lstStyle/>
        <a:p>
          <a:pPr algn="ctr" rtl="0">
            <a:defRPr sz="1000"/>
          </a:pPr>
          <a:r>
            <a:rPr lang="en-IN" sz="1000" b="1" i="0" u="none" strike="noStrike" baseline="0">
              <a:solidFill>
                <a:srgbClr val="FFFFFF"/>
              </a:solidFill>
              <a:latin typeface="Arial"/>
              <a:cs typeface="Arial"/>
            </a:rPr>
            <a:t>Back to Index</a:t>
          </a:r>
        </a:p>
      </xdr:txBody>
    </xdr:sp>
    <xdr:clientData/>
  </xdr:twoCellAnchor>
  <xdr:twoCellAnchor>
    <xdr:from>
      <xdr:col>7</xdr:col>
      <xdr:colOff>9525</xdr:colOff>
      <xdr:row>53</xdr:row>
      <xdr:rowOff>57150</xdr:rowOff>
    </xdr:from>
    <xdr:to>
      <xdr:col>7</xdr:col>
      <xdr:colOff>1095375</xdr:colOff>
      <xdr:row>53</xdr:row>
      <xdr:rowOff>314325</xdr:rowOff>
    </xdr:to>
    <xdr:sp macro="" textlink="">
      <xdr:nvSpPr>
        <xdr:cNvPr id="7181" name="Text Box 13">
          <a:hlinkClick xmlns:r="http://schemas.openxmlformats.org/officeDocument/2006/relationships" r:id="rId1"/>
          <a:extLst>
            <a:ext uri="{FF2B5EF4-FFF2-40B4-BE49-F238E27FC236}">
              <a16:creationId xmlns:a16="http://schemas.microsoft.com/office/drawing/2014/main" id="{00000000-0008-0000-0600-00000D1C0000}"/>
            </a:ext>
          </a:extLst>
        </xdr:cNvPr>
        <xdr:cNvSpPr txBox="1">
          <a:spLocks noChangeArrowheads="1"/>
        </xdr:cNvSpPr>
      </xdr:nvSpPr>
      <xdr:spPr bwMode="auto">
        <a:xfrm>
          <a:off x="9477375" y="22412325"/>
          <a:ext cx="1085850" cy="257175"/>
        </a:xfrm>
        <a:prstGeom prst="rect">
          <a:avLst/>
        </a:prstGeom>
        <a:solidFill>
          <a:srgbClr xmlns:mc="http://schemas.openxmlformats.org/markup-compatibility/2006" xmlns:a14="http://schemas.microsoft.com/office/drawing/2010/main" val="00CCFF" mc:Ignorable="a14" a14:legacySpreadsheetColorIndex="40"/>
        </a:solidFill>
        <a:ln w="9525">
          <a:miter lim="800000"/>
          <a:headEnd/>
          <a:tailEnd/>
        </a:ln>
        <a:scene3d>
          <a:camera prst="legacyObliqueTopRight"/>
          <a:lightRig rig="legacyFlat3" dir="b"/>
        </a:scene3d>
        <a:sp3d extrusionH="36500" prstMaterial="legacyMetal">
          <a:bevelT w="13500" h="13500" prst="angle"/>
          <a:bevelB w="13500" h="13500" prst="angle"/>
          <a:extrusionClr>
            <a:srgbClr xmlns:mc="http://schemas.openxmlformats.org/markup-compatibility/2006" xmlns:a14="http://schemas.microsoft.com/office/drawing/2010/main" val="00CCFF" mc:Ignorable="a14" a14:legacySpreadsheetColorIndex="40"/>
          </a:extrusionClr>
          <a:contourClr>
            <a:srgbClr xmlns:mc="http://schemas.openxmlformats.org/markup-compatibility/2006" xmlns:a14="http://schemas.microsoft.com/office/drawing/2010/main" val="00CCFF" mc:Ignorable="a14" a14:legacySpreadsheetColorIndex="40"/>
          </a:contourClr>
        </a:sp3d>
      </xdr:spPr>
      <xdr:txBody>
        <a:bodyPr vertOverflow="clip" wrap="square" lIns="91440" tIns="45720" rIns="91440" bIns="45720" anchor="t" upright="1"/>
        <a:lstStyle/>
        <a:p>
          <a:pPr algn="ctr" rtl="0">
            <a:defRPr sz="1000"/>
          </a:pPr>
          <a:r>
            <a:rPr lang="en-IN" sz="1000" b="1" i="0" u="none" strike="noStrike" baseline="0">
              <a:solidFill>
                <a:srgbClr val="FFFFFF"/>
              </a:solidFill>
              <a:latin typeface="Arial"/>
              <a:cs typeface="Arial"/>
            </a:rPr>
            <a:t>Back to Index</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0C0000" mc:Ignorable="a14" a14:legacySpreadsheetColorIndex="12"/>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0C0000" mc:Ignorable="a14" a14:legacySpreadsheetColorIndex="12"/>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P28"/>
  <sheetViews>
    <sheetView showGridLines="0" tabSelected="1" zoomScaleNormal="100" workbookViewId="0">
      <selection activeCell="Q19" sqref="Q19"/>
    </sheetView>
  </sheetViews>
  <sheetFormatPr defaultColWidth="19.140625" defaultRowHeight="12.75" zeroHeight="1" x14ac:dyDescent="0.2"/>
  <cols>
    <col min="1" max="9" width="9.140625" style="30" customWidth="1"/>
    <col min="10" max="10" width="9.140625" style="139" customWidth="1"/>
    <col min="11" max="16" width="9.140625" style="30" customWidth="1"/>
    <col min="17" max="255" width="19.140625" style="38" customWidth="1"/>
    <col min="256" max="256" width="6.5703125" style="38" customWidth="1"/>
    <col min="257" max="16384" width="19.140625" style="38"/>
  </cols>
  <sheetData>
    <row r="1" spans="1:16" x14ac:dyDescent="0.2">
      <c r="A1" s="128"/>
      <c r="B1" s="128"/>
      <c r="C1" s="128"/>
      <c r="D1" s="128"/>
      <c r="E1" s="128"/>
      <c r="F1" s="128"/>
      <c r="G1" s="128"/>
      <c r="H1" s="128"/>
      <c r="I1" s="129"/>
      <c r="J1" s="130" t="s">
        <v>355</v>
      </c>
      <c r="K1" s="129" t="s">
        <v>336</v>
      </c>
      <c r="L1" s="129"/>
      <c r="M1" s="129"/>
      <c r="N1" s="129"/>
      <c r="O1" s="129"/>
      <c r="P1" s="129"/>
    </row>
    <row r="2" spans="1:16" x14ac:dyDescent="0.2">
      <c r="A2" s="128"/>
      <c r="B2" s="128"/>
      <c r="C2" s="128"/>
      <c r="D2" s="128"/>
      <c r="E2" s="128"/>
      <c r="F2" s="128"/>
      <c r="G2" s="128"/>
      <c r="H2" s="128"/>
      <c r="I2" s="129"/>
      <c r="J2" s="130"/>
      <c r="K2" s="129"/>
      <c r="L2" s="129"/>
      <c r="M2" s="129"/>
      <c r="N2" s="129"/>
      <c r="O2" s="129"/>
      <c r="P2" s="129"/>
    </row>
    <row r="3" spans="1:16" x14ac:dyDescent="0.2">
      <c r="A3" s="128"/>
      <c r="B3" s="128"/>
      <c r="C3" s="128"/>
      <c r="D3" s="128"/>
      <c r="E3" s="128"/>
      <c r="F3" s="128"/>
      <c r="G3" s="128"/>
      <c r="H3" s="128"/>
      <c r="I3" s="129"/>
      <c r="J3" s="130"/>
      <c r="K3" s="129"/>
      <c r="L3" s="129"/>
      <c r="M3" s="129"/>
      <c r="N3" s="129"/>
      <c r="O3" s="129"/>
      <c r="P3" s="129"/>
    </row>
    <row r="4" spans="1:16" x14ac:dyDescent="0.2">
      <c r="A4" s="128"/>
      <c r="B4" s="128"/>
      <c r="C4" s="128"/>
      <c r="D4" s="128"/>
      <c r="E4" s="128"/>
      <c r="F4" s="128"/>
      <c r="G4" s="128"/>
      <c r="H4" s="128"/>
      <c r="I4" s="129"/>
      <c r="J4" s="130"/>
      <c r="K4" s="129"/>
      <c r="L4" s="129"/>
      <c r="M4" s="129"/>
      <c r="N4" s="129"/>
      <c r="O4" s="129"/>
      <c r="P4" s="129"/>
    </row>
    <row r="5" spans="1:16" x14ac:dyDescent="0.2">
      <c r="A5" s="128"/>
      <c r="B5" s="128"/>
      <c r="C5" s="128"/>
      <c r="D5" s="128"/>
      <c r="E5" s="128"/>
      <c r="F5" s="128"/>
      <c r="G5" s="128"/>
      <c r="H5" s="128"/>
      <c r="I5" s="129"/>
      <c r="J5" s="130"/>
      <c r="K5" s="129"/>
      <c r="L5" s="129"/>
      <c r="M5" s="129"/>
      <c r="N5" s="129"/>
      <c r="O5" s="129"/>
      <c r="P5" s="129"/>
    </row>
    <row r="6" spans="1:16" x14ac:dyDescent="0.2">
      <c r="A6" s="128"/>
      <c r="B6" s="128"/>
      <c r="C6" s="128"/>
      <c r="D6" s="128"/>
      <c r="E6" s="128"/>
      <c r="F6" s="128"/>
      <c r="G6" s="128"/>
      <c r="H6" s="128"/>
      <c r="I6" s="129"/>
      <c r="J6" s="130"/>
      <c r="K6" s="129"/>
      <c r="L6" s="129"/>
      <c r="M6" s="129"/>
      <c r="N6" s="129"/>
      <c r="O6" s="129"/>
      <c r="P6" s="129"/>
    </row>
    <row r="7" spans="1:16" x14ac:dyDescent="0.2">
      <c r="A7" s="143"/>
      <c r="B7" s="143"/>
      <c r="C7" s="143"/>
      <c r="D7" s="143"/>
      <c r="E7" s="143"/>
      <c r="F7" s="143"/>
      <c r="G7" s="143"/>
      <c r="H7" s="143"/>
      <c r="I7" s="144"/>
      <c r="J7" s="145"/>
      <c r="K7" s="144"/>
      <c r="L7" s="144"/>
      <c r="M7" s="144"/>
      <c r="N7" s="144"/>
      <c r="O7" s="144"/>
      <c r="P7" s="144"/>
    </row>
    <row r="8" spans="1:16" x14ac:dyDescent="0.2"/>
    <row r="9" spans="1:16" x14ac:dyDescent="0.2"/>
    <row r="10" spans="1:16" x14ac:dyDescent="0.2"/>
    <row r="11" spans="1:16" x14ac:dyDescent="0.2"/>
    <row r="12" spans="1:16" x14ac:dyDescent="0.2"/>
    <row r="13" spans="1:16" x14ac:dyDescent="0.2"/>
    <row r="14" spans="1:16" x14ac:dyDescent="0.2"/>
    <row r="15" spans="1:16" x14ac:dyDescent="0.2"/>
    <row r="16" spans="1:16" x14ac:dyDescent="0.2"/>
    <row r="17" x14ac:dyDescent="0.2"/>
    <row r="18" x14ac:dyDescent="0.2"/>
    <row r="19" x14ac:dyDescent="0.2"/>
    <row r="20" x14ac:dyDescent="0.2"/>
    <row r="21" x14ac:dyDescent="0.2"/>
    <row r="22" x14ac:dyDescent="0.2"/>
    <row r="23" x14ac:dyDescent="0.2"/>
    <row r="24" x14ac:dyDescent="0.2"/>
    <row r="25" x14ac:dyDescent="0.2"/>
    <row r="26" x14ac:dyDescent="0.2"/>
    <row r="27" x14ac:dyDescent="0.2"/>
    <row r="28" ht="56.25" customHeight="1" x14ac:dyDescent="0.2"/>
  </sheetData>
  <sheetProtection algorithmName="SHA-512" hashValue="0PAjow159MrDy2i3FkRSrIL82+M1bbNNXzGcM/3EiJzWr3xa4OY5BV7owv+v2wy9Dvpdm9r4mKJrxLTkRS71jg==" saltValue="DVW2tEyRhdPViaZaU1nRew==" spinCount="100000" sheet="1" selectLockedCells="1"/>
  <phoneticPr fontId="3" type="noConversion"/>
  <pageMargins left="0.19" right="0.17" top="1" bottom="1" header="0.5" footer="0.5"/>
  <pageSetup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F145"/>
  <sheetViews>
    <sheetView topLeftCell="A37" workbookViewId="0">
      <selection activeCell="E8" sqref="E8"/>
    </sheetView>
  </sheetViews>
  <sheetFormatPr defaultRowHeight="12.75" x14ac:dyDescent="0.2"/>
  <cols>
    <col min="1" max="1" width="5.42578125" customWidth="1"/>
    <col min="2" max="2" width="3.140625" customWidth="1"/>
    <col min="3" max="3" width="42.28515625" bestFit="1" customWidth="1"/>
    <col min="4" max="4" width="17.28515625" style="3" customWidth="1"/>
    <col min="5" max="5" width="18.140625" style="3" customWidth="1"/>
    <col min="6" max="6" width="13.140625" style="3" bestFit="1" customWidth="1"/>
  </cols>
  <sheetData>
    <row r="1" spans="1:6" x14ac:dyDescent="0.2">
      <c r="D1"/>
      <c r="E1"/>
      <c r="F1"/>
    </row>
    <row r="2" spans="1:6" x14ac:dyDescent="0.2">
      <c r="A2" s="1" t="s">
        <v>0</v>
      </c>
      <c r="D2"/>
      <c r="E2"/>
      <c r="F2"/>
    </row>
    <row r="3" spans="1:6" x14ac:dyDescent="0.2">
      <c r="D3"/>
      <c r="E3"/>
      <c r="F3"/>
    </row>
    <row r="4" spans="1:6" x14ac:dyDescent="0.2">
      <c r="A4" s="2" t="s">
        <v>1</v>
      </c>
      <c r="B4" s="1" t="s">
        <v>217</v>
      </c>
      <c r="D4" s="5" t="s">
        <v>40</v>
      </c>
      <c r="E4" s="6" t="s">
        <v>36</v>
      </c>
      <c r="F4" s="7" t="s">
        <v>37</v>
      </c>
    </row>
    <row r="5" spans="1:6" x14ac:dyDescent="0.2">
      <c r="B5" s="3">
        <v>1</v>
      </c>
      <c r="C5" s="9" t="s">
        <v>2</v>
      </c>
      <c r="D5" s="3" t="s">
        <v>38</v>
      </c>
      <c r="E5" s="3" t="s">
        <v>38</v>
      </c>
      <c r="F5" s="3" t="s">
        <v>38</v>
      </c>
    </row>
    <row r="6" spans="1:6" x14ac:dyDescent="0.2">
      <c r="B6" s="3">
        <v>2</v>
      </c>
      <c r="C6" s="9" t="s">
        <v>17</v>
      </c>
      <c r="D6" s="3" t="s">
        <v>38</v>
      </c>
      <c r="E6" s="3" t="s">
        <v>38</v>
      </c>
      <c r="F6" s="3" t="s">
        <v>38</v>
      </c>
    </row>
    <row r="7" spans="1:6" x14ac:dyDescent="0.2">
      <c r="B7" s="3">
        <v>3</v>
      </c>
      <c r="C7" s="9" t="s">
        <v>3</v>
      </c>
      <c r="D7" s="3" t="s">
        <v>38</v>
      </c>
      <c r="E7" s="3" t="s">
        <v>38</v>
      </c>
      <c r="F7" s="3" t="s">
        <v>39</v>
      </c>
    </row>
    <row r="8" spans="1:6" x14ac:dyDescent="0.2">
      <c r="B8" s="3">
        <v>4</v>
      </c>
      <c r="C8" s="8" t="s">
        <v>4</v>
      </c>
      <c r="D8" s="3" t="s">
        <v>38</v>
      </c>
      <c r="E8" s="3" t="s">
        <v>39</v>
      </c>
      <c r="F8" s="3" t="s">
        <v>39</v>
      </c>
    </row>
    <row r="9" spans="1:6" x14ac:dyDescent="0.2">
      <c r="B9" s="3">
        <v>5</v>
      </c>
      <c r="C9" s="8" t="s">
        <v>5</v>
      </c>
      <c r="D9" s="3" t="s">
        <v>38</v>
      </c>
      <c r="E9" s="3" t="s">
        <v>39</v>
      </c>
      <c r="F9" s="3" t="s">
        <v>39</v>
      </c>
    </row>
    <row r="10" spans="1:6" x14ac:dyDescent="0.2">
      <c r="B10" s="3"/>
    </row>
    <row r="11" spans="1:6" x14ac:dyDescent="0.2">
      <c r="A11" s="2" t="s">
        <v>6</v>
      </c>
      <c r="B11" s="4" t="s">
        <v>218</v>
      </c>
    </row>
    <row r="12" spans="1:6" x14ac:dyDescent="0.2">
      <c r="A12" s="2"/>
      <c r="B12" s="3">
        <v>1</v>
      </c>
      <c r="C12" s="9" t="s">
        <v>7</v>
      </c>
      <c r="D12" s="3" t="s">
        <v>38</v>
      </c>
      <c r="E12" s="3" t="s">
        <v>38</v>
      </c>
      <c r="F12" s="3" t="s">
        <v>38</v>
      </c>
    </row>
    <row r="13" spans="1:6" x14ac:dyDescent="0.2">
      <c r="A13" s="2"/>
      <c r="B13" s="3">
        <v>2</v>
      </c>
      <c r="C13" s="8" t="s">
        <v>8</v>
      </c>
      <c r="D13" s="3" t="s">
        <v>38</v>
      </c>
      <c r="E13" s="3" t="s">
        <v>39</v>
      </c>
      <c r="F13" s="3" t="s">
        <v>39</v>
      </c>
    </row>
    <row r="14" spans="1:6" x14ac:dyDescent="0.2">
      <c r="A14" s="2"/>
      <c r="B14" s="3">
        <v>3</v>
      </c>
      <c r="C14" s="8" t="s">
        <v>18</v>
      </c>
      <c r="D14" s="3" t="s">
        <v>38</v>
      </c>
      <c r="E14" s="3" t="s">
        <v>39</v>
      </c>
      <c r="F14" s="3" t="s">
        <v>39</v>
      </c>
    </row>
    <row r="15" spans="1:6" x14ac:dyDescent="0.2">
      <c r="A15" s="2"/>
      <c r="B15" s="3">
        <v>4</v>
      </c>
      <c r="C15" s="9" t="s">
        <v>9</v>
      </c>
      <c r="D15" s="3" t="s">
        <v>38</v>
      </c>
      <c r="E15" s="3" t="s">
        <v>38</v>
      </c>
      <c r="F15" s="3" t="s">
        <v>39</v>
      </c>
    </row>
    <row r="16" spans="1:6" x14ac:dyDescent="0.2">
      <c r="A16" s="2"/>
      <c r="B16" s="3">
        <v>5</v>
      </c>
      <c r="C16" s="8" t="s">
        <v>10</v>
      </c>
      <c r="D16" s="3" t="s">
        <v>38</v>
      </c>
      <c r="E16" s="3" t="s">
        <v>39</v>
      </c>
      <c r="F16" s="3" t="s">
        <v>39</v>
      </c>
    </row>
    <row r="17" spans="1:6" x14ac:dyDescent="0.2">
      <c r="A17" s="2"/>
      <c r="B17" s="3"/>
    </row>
    <row r="18" spans="1:6" x14ac:dyDescent="0.2">
      <c r="A18" s="2" t="s">
        <v>11</v>
      </c>
      <c r="B18" s="1" t="s">
        <v>219</v>
      </c>
    </row>
    <row r="19" spans="1:6" x14ac:dyDescent="0.2">
      <c r="A19" s="2"/>
      <c r="B19" s="3">
        <v>1</v>
      </c>
      <c r="C19" s="9" t="s">
        <v>12</v>
      </c>
      <c r="D19" s="3" t="s">
        <v>38</v>
      </c>
      <c r="E19" s="3" t="s">
        <v>38</v>
      </c>
      <c r="F19" s="3" t="s">
        <v>39</v>
      </c>
    </row>
    <row r="20" spans="1:6" x14ac:dyDescent="0.2">
      <c r="A20" s="2"/>
      <c r="B20" s="3">
        <v>2</v>
      </c>
      <c r="C20" s="8" t="s">
        <v>13</v>
      </c>
      <c r="D20" s="3" t="s">
        <v>38</v>
      </c>
      <c r="E20" s="3" t="s">
        <v>39</v>
      </c>
      <c r="F20" s="3" t="s">
        <v>39</v>
      </c>
    </row>
    <row r="21" spans="1:6" x14ac:dyDescent="0.2">
      <c r="A21" s="2"/>
      <c r="B21" s="3">
        <v>3</v>
      </c>
      <c r="C21" s="9" t="s">
        <v>15</v>
      </c>
      <c r="D21" s="3" t="s">
        <v>38</v>
      </c>
      <c r="E21" s="3" t="s">
        <v>38</v>
      </c>
      <c r="F21" s="3" t="s">
        <v>38</v>
      </c>
    </row>
    <row r="22" spans="1:6" x14ac:dyDescent="0.2">
      <c r="A22" s="2"/>
      <c r="B22" s="3">
        <v>4</v>
      </c>
      <c r="C22" s="9" t="s">
        <v>14</v>
      </c>
      <c r="D22" s="3" t="s">
        <v>38</v>
      </c>
      <c r="E22" s="3" t="s">
        <v>38</v>
      </c>
      <c r="F22" s="3" t="s">
        <v>39</v>
      </c>
    </row>
    <row r="23" spans="1:6" x14ac:dyDescent="0.2">
      <c r="A23" s="2"/>
    </row>
    <row r="24" spans="1:6" x14ac:dyDescent="0.2">
      <c r="A24" s="2" t="s">
        <v>16</v>
      </c>
      <c r="B24" s="1" t="s">
        <v>220</v>
      </c>
    </row>
    <row r="25" spans="1:6" x14ac:dyDescent="0.2">
      <c r="A25" s="2"/>
      <c r="B25" s="3">
        <v>1</v>
      </c>
      <c r="C25" s="9" t="s">
        <v>19</v>
      </c>
      <c r="D25" s="3" t="s">
        <v>38</v>
      </c>
      <c r="E25" s="3" t="s">
        <v>38</v>
      </c>
      <c r="F25" s="3" t="s">
        <v>39</v>
      </c>
    </row>
    <row r="26" spans="1:6" x14ac:dyDescent="0.2">
      <c r="A26" s="2"/>
      <c r="B26" s="3">
        <v>2</v>
      </c>
      <c r="C26" s="9" t="s">
        <v>20</v>
      </c>
      <c r="D26" s="3" t="s">
        <v>38</v>
      </c>
      <c r="E26" s="3" t="s">
        <v>38</v>
      </c>
      <c r="F26" s="3" t="s">
        <v>38</v>
      </c>
    </row>
    <row r="27" spans="1:6" x14ac:dyDescent="0.2">
      <c r="A27" s="2"/>
      <c r="B27" s="3">
        <v>3</v>
      </c>
      <c r="C27" s="9" t="s">
        <v>21</v>
      </c>
      <c r="D27" s="3" t="s">
        <v>38</v>
      </c>
      <c r="E27" s="3" t="s">
        <v>38</v>
      </c>
      <c r="F27" s="3" t="s">
        <v>39</v>
      </c>
    </row>
    <row r="28" spans="1:6" x14ac:dyDescent="0.2">
      <c r="A28" s="2"/>
      <c r="B28" s="3">
        <v>4</v>
      </c>
      <c r="C28" s="9" t="s">
        <v>164</v>
      </c>
      <c r="D28" s="3" t="s">
        <v>38</v>
      </c>
      <c r="E28" s="3" t="s">
        <v>38</v>
      </c>
      <c r="F28" s="3" t="s">
        <v>39</v>
      </c>
    </row>
    <row r="29" spans="1:6" x14ac:dyDescent="0.2">
      <c r="A29" s="2"/>
      <c r="B29" s="3">
        <v>5</v>
      </c>
      <c r="C29" s="9" t="s">
        <v>41</v>
      </c>
      <c r="D29" s="3" t="s">
        <v>39</v>
      </c>
      <c r="E29" s="3" t="s">
        <v>38</v>
      </c>
      <c r="F29" s="3" t="s">
        <v>39</v>
      </c>
    </row>
    <row r="30" spans="1:6" x14ac:dyDescent="0.2">
      <c r="A30" s="2"/>
      <c r="B30" s="3">
        <v>6</v>
      </c>
      <c r="C30" s="9" t="s">
        <v>42</v>
      </c>
      <c r="D30" s="3" t="s">
        <v>39</v>
      </c>
      <c r="E30" s="3" t="s">
        <v>38</v>
      </c>
      <c r="F30" s="3" t="s">
        <v>39</v>
      </c>
    </row>
    <row r="31" spans="1:6" x14ac:dyDescent="0.2">
      <c r="A31" s="2"/>
      <c r="B31" s="3">
        <v>7</v>
      </c>
      <c r="C31" s="8" t="s">
        <v>22</v>
      </c>
      <c r="D31" s="3" t="s">
        <v>38</v>
      </c>
      <c r="E31" s="3" t="s">
        <v>39</v>
      </c>
      <c r="F31" s="3" t="s">
        <v>39</v>
      </c>
    </row>
    <row r="32" spans="1:6" x14ac:dyDescent="0.2">
      <c r="A32" s="2"/>
    </row>
    <row r="33" spans="1:6" x14ac:dyDescent="0.2">
      <c r="A33" s="2" t="s">
        <v>23</v>
      </c>
      <c r="B33" s="1" t="s">
        <v>221</v>
      </c>
    </row>
    <row r="34" spans="1:6" x14ac:dyDescent="0.2">
      <c r="A34" s="2"/>
      <c r="B34" s="3">
        <v>1</v>
      </c>
      <c r="C34" s="9" t="s">
        <v>43</v>
      </c>
      <c r="D34" s="3" t="s">
        <v>38</v>
      </c>
      <c r="E34" s="3" t="s">
        <v>38</v>
      </c>
      <c r="F34" s="3" t="s">
        <v>38</v>
      </c>
    </row>
    <row r="35" spans="1:6" x14ac:dyDescent="0.2">
      <c r="A35" s="2"/>
      <c r="B35" s="3">
        <v>2</v>
      </c>
      <c r="C35" s="8" t="s">
        <v>24</v>
      </c>
      <c r="D35" s="3" t="s">
        <v>38</v>
      </c>
      <c r="E35" s="3" t="s">
        <v>39</v>
      </c>
      <c r="F35" s="3" t="s">
        <v>39</v>
      </c>
    </row>
    <row r="36" spans="1:6" x14ac:dyDescent="0.2">
      <c r="A36" s="2"/>
      <c r="B36" s="3">
        <v>3</v>
      </c>
      <c r="C36" s="8" t="s">
        <v>25</v>
      </c>
      <c r="D36" s="3" t="s">
        <v>38</v>
      </c>
      <c r="E36" s="3" t="s">
        <v>39</v>
      </c>
      <c r="F36" s="3" t="s">
        <v>39</v>
      </c>
    </row>
    <row r="37" spans="1:6" x14ac:dyDescent="0.2">
      <c r="A37" s="2"/>
      <c r="B37" s="3">
        <v>4</v>
      </c>
      <c r="C37" s="9" t="s">
        <v>26</v>
      </c>
      <c r="D37" s="3" t="s">
        <v>38</v>
      </c>
      <c r="E37" s="3" t="s">
        <v>38</v>
      </c>
      <c r="F37" s="3" t="s">
        <v>39</v>
      </c>
    </row>
    <row r="38" spans="1:6" x14ac:dyDescent="0.2">
      <c r="A38" s="2"/>
      <c r="B38" s="3">
        <v>5</v>
      </c>
      <c r="C38" s="8" t="s">
        <v>27</v>
      </c>
      <c r="D38" s="3" t="s">
        <v>38</v>
      </c>
      <c r="E38" s="3" t="s">
        <v>39</v>
      </c>
      <c r="F38" s="3" t="s">
        <v>39</v>
      </c>
    </row>
    <row r="39" spans="1:6" x14ac:dyDescent="0.2">
      <c r="A39" s="2"/>
      <c r="B39" s="3">
        <v>6</v>
      </c>
      <c r="C39" s="9" t="s">
        <v>28</v>
      </c>
      <c r="D39" s="3" t="s">
        <v>38</v>
      </c>
      <c r="E39" s="3" t="s">
        <v>38</v>
      </c>
      <c r="F39" s="3" t="s">
        <v>39</v>
      </c>
    </row>
    <row r="40" spans="1:6" x14ac:dyDescent="0.2">
      <c r="A40" s="2"/>
      <c r="B40" s="3">
        <v>7</v>
      </c>
      <c r="C40" s="8" t="s">
        <v>35</v>
      </c>
      <c r="D40" s="3" t="s">
        <v>38</v>
      </c>
      <c r="E40" s="3" t="s">
        <v>39</v>
      </c>
      <c r="F40" s="3" t="s">
        <v>39</v>
      </c>
    </row>
    <row r="41" spans="1:6" x14ac:dyDescent="0.2">
      <c r="A41" s="2"/>
      <c r="B41" s="3">
        <v>8</v>
      </c>
      <c r="C41" s="9" t="s">
        <v>29</v>
      </c>
      <c r="D41" s="3" t="s">
        <v>38</v>
      </c>
      <c r="E41" s="3" t="s">
        <v>38</v>
      </c>
      <c r="F41" s="3" t="s">
        <v>39</v>
      </c>
    </row>
    <row r="42" spans="1:6" x14ac:dyDescent="0.2">
      <c r="A42" s="2"/>
      <c r="B42" s="3">
        <v>9</v>
      </c>
      <c r="C42" s="9" t="s">
        <v>44</v>
      </c>
      <c r="D42" s="3" t="s">
        <v>38</v>
      </c>
      <c r="E42" s="3" t="s">
        <v>38</v>
      </c>
      <c r="F42" s="3" t="s">
        <v>38</v>
      </c>
    </row>
    <row r="43" spans="1:6" x14ac:dyDescent="0.2">
      <c r="A43" s="2"/>
      <c r="B43" s="3">
        <v>10</v>
      </c>
      <c r="C43" s="9" t="s">
        <v>45</v>
      </c>
      <c r="D43" s="3" t="s">
        <v>38</v>
      </c>
      <c r="E43" s="3" t="s">
        <v>38</v>
      </c>
      <c r="F43" s="3" t="s">
        <v>39</v>
      </c>
    </row>
    <row r="44" spans="1:6" x14ac:dyDescent="0.2">
      <c r="A44" s="2"/>
      <c r="B44" s="3"/>
    </row>
    <row r="45" spans="1:6" x14ac:dyDescent="0.2">
      <c r="A45" s="2" t="s">
        <v>30</v>
      </c>
      <c r="B45" s="1" t="s">
        <v>222</v>
      </c>
    </row>
    <row r="46" spans="1:6" x14ac:dyDescent="0.2">
      <c r="A46" s="2"/>
      <c r="B46" s="3">
        <v>1</v>
      </c>
      <c r="C46" s="9" t="s">
        <v>31</v>
      </c>
      <c r="D46" s="3" t="s">
        <v>38</v>
      </c>
      <c r="E46" s="3" t="s">
        <v>38</v>
      </c>
      <c r="F46" s="3" t="s">
        <v>38</v>
      </c>
    </row>
    <row r="47" spans="1:6" x14ac:dyDescent="0.2">
      <c r="A47" s="2"/>
      <c r="B47" s="3">
        <v>2</v>
      </c>
      <c r="C47" s="9" t="s">
        <v>232</v>
      </c>
      <c r="D47" s="3" t="s">
        <v>38</v>
      </c>
      <c r="E47" s="3" t="s">
        <v>38</v>
      </c>
      <c r="F47" s="3" t="s">
        <v>39</v>
      </c>
    </row>
    <row r="48" spans="1:6" x14ac:dyDescent="0.2">
      <c r="A48" s="2"/>
      <c r="B48" s="3">
        <v>3</v>
      </c>
      <c r="C48" s="8" t="s">
        <v>32</v>
      </c>
      <c r="D48" s="3" t="s">
        <v>38</v>
      </c>
      <c r="E48" s="3" t="s">
        <v>39</v>
      </c>
      <c r="F48" s="3" t="s">
        <v>38</v>
      </c>
    </row>
    <row r="49" spans="1:6" x14ac:dyDescent="0.2">
      <c r="A49" s="2"/>
      <c r="B49" s="3">
        <v>4</v>
      </c>
      <c r="C49" s="8" t="s">
        <v>33</v>
      </c>
      <c r="D49" s="3" t="s">
        <v>38</v>
      </c>
      <c r="E49" s="3" t="s">
        <v>39</v>
      </c>
      <c r="F49" s="3" t="s">
        <v>39</v>
      </c>
    </row>
    <row r="50" spans="1:6" x14ac:dyDescent="0.2">
      <c r="A50" s="2"/>
      <c r="B50" s="3">
        <v>5</v>
      </c>
      <c r="C50" s="8" t="s">
        <v>34</v>
      </c>
      <c r="D50" s="3" t="s">
        <v>38</v>
      </c>
      <c r="E50" s="3" t="s">
        <v>39</v>
      </c>
      <c r="F50" s="3" t="s">
        <v>38</v>
      </c>
    </row>
    <row r="51" spans="1:6" x14ac:dyDescent="0.2">
      <c r="A51" s="2"/>
    </row>
    <row r="52" spans="1:6" x14ac:dyDescent="0.2">
      <c r="A52" s="2"/>
    </row>
    <row r="53" spans="1:6" x14ac:dyDescent="0.2">
      <c r="A53" s="2"/>
    </row>
    <row r="54" spans="1:6" x14ac:dyDescent="0.2">
      <c r="A54" s="2"/>
    </row>
    <row r="55" spans="1:6" x14ac:dyDescent="0.2">
      <c r="A55" s="2"/>
    </row>
    <row r="56" spans="1:6" x14ac:dyDescent="0.2">
      <c r="A56" s="2"/>
    </row>
    <row r="57" spans="1:6" x14ac:dyDescent="0.2">
      <c r="A57" s="2"/>
    </row>
    <row r="58" spans="1:6" x14ac:dyDescent="0.2">
      <c r="A58" s="2"/>
    </row>
    <row r="59" spans="1:6" x14ac:dyDescent="0.2">
      <c r="A59" s="2"/>
    </row>
    <row r="60" spans="1:6" x14ac:dyDescent="0.2">
      <c r="A60" s="2"/>
    </row>
    <row r="61" spans="1:6" x14ac:dyDescent="0.2">
      <c r="A61" s="2"/>
    </row>
    <row r="62" spans="1:6" x14ac:dyDescent="0.2">
      <c r="A62" s="2"/>
    </row>
    <row r="63" spans="1:6" x14ac:dyDescent="0.2">
      <c r="A63" s="2"/>
    </row>
    <row r="64" spans="1:6" x14ac:dyDescent="0.2">
      <c r="A64" s="2"/>
    </row>
    <row r="65" spans="1:1" x14ac:dyDescent="0.2">
      <c r="A65" s="2"/>
    </row>
    <row r="66" spans="1:1" x14ac:dyDescent="0.2">
      <c r="A66" s="2"/>
    </row>
    <row r="67" spans="1:1" x14ac:dyDescent="0.2">
      <c r="A67" s="2"/>
    </row>
    <row r="68" spans="1:1" x14ac:dyDescent="0.2">
      <c r="A68" s="2"/>
    </row>
    <row r="69" spans="1:1" x14ac:dyDescent="0.2">
      <c r="A69" s="2"/>
    </row>
    <row r="70" spans="1:1" x14ac:dyDescent="0.2">
      <c r="A70" s="2"/>
    </row>
    <row r="71" spans="1:1" x14ac:dyDescent="0.2">
      <c r="A71" s="2"/>
    </row>
    <row r="72" spans="1:1" x14ac:dyDescent="0.2">
      <c r="A72" s="2"/>
    </row>
    <row r="73" spans="1:1" x14ac:dyDescent="0.2">
      <c r="A73" s="2"/>
    </row>
    <row r="74" spans="1:1" x14ac:dyDescent="0.2">
      <c r="A74" s="2"/>
    </row>
    <row r="75" spans="1:1" x14ac:dyDescent="0.2">
      <c r="A75" s="2"/>
    </row>
    <row r="76" spans="1:1" x14ac:dyDescent="0.2">
      <c r="A76" s="2"/>
    </row>
    <row r="77" spans="1:1" x14ac:dyDescent="0.2">
      <c r="A77" s="2"/>
    </row>
    <row r="78" spans="1:1" x14ac:dyDescent="0.2">
      <c r="A78" s="2"/>
    </row>
    <row r="79" spans="1:1" x14ac:dyDescent="0.2">
      <c r="A79" s="2"/>
    </row>
    <row r="80" spans="1:1" x14ac:dyDescent="0.2">
      <c r="A80" s="2"/>
    </row>
    <row r="81" spans="1:1" x14ac:dyDescent="0.2">
      <c r="A81" s="2"/>
    </row>
    <row r="82" spans="1:1" x14ac:dyDescent="0.2">
      <c r="A82" s="2"/>
    </row>
    <row r="83" spans="1:1" x14ac:dyDescent="0.2">
      <c r="A83" s="2"/>
    </row>
    <row r="84" spans="1:1" x14ac:dyDescent="0.2">
      <c r="A84" s="2"/>
    </row>
    <row r="85" spans="1:1" x14ac:dyDescent="0.2">
      <c r="A85" s="2"/>
    </row>
    <row r="86" spans="1:1" x14ac:dyDescent="0.2">
      <c r="A86" s="2"/>
    </row>
    <row r="87" spans="1:1" x14ac:dyDescent="0.2">
      <c r="A87" s="2"/>
    </row>
    <row r="88" spans="1:1" x14ac:dyDescent="0.2">
      <c r="A88" s="2"/>
    </row>
    <row r="89" spans="1:1" x14ac:dyDescent="0.2">
      <c r="A89" s="2"/>
    </row>
    <row r="90" spans="1:1" x14ac:dyDescent="0.2">
      <c r="A90" s="2"/>
    </row>
    <row r="91" spans="1:1" x14ac:dyDescent="0.2">
      <c r="A91" s="2"/>
    </row>
    <row r="92" spans="1:1" x14ac:dyDescent="0.2">
      <c r="A92" s="2"/>
    </row>
    <row r="93" spans="1:1" x14ac:dyDescent="0.2">
      <c r="A93" s="2"/>
    </row>
    <row r="94" spans="1:1" x14ac:dyDescent="0.2">
      <c r="A94" s="2"/>
    </row>
    <row r="95" spans="1:1" x14ac:dyDescent="0.2">
      <c r="A95" s="2"/>
    </row>
    <row r="96" spans="1:1" x14ac:dyDescent="0.2">
      <c r="A96" s="2"/>
    </row>
    <row r="97" spans="1:1" x14ac:dyDescent="0.2">
      <c r="A97" s="2"/>
    </row>
    <row r="98" spans="1:1" x14ac:dyDescent="0.2">
      <c r="A98" s="2"/>
    </row>
    <row r="99" spans="1:1" x14ac:dyDescent="0.2">
      <c r="A99" s="2"/>
    </row>
    <row r="100" spans="1:1" x14ac:dyDescent="0.2">
      <c r="A100" s="2"/>
    </row>
    <row r="101" spans="1:1" x14ac:dyDescent="0.2">
      <c r="A101" s="2"/>
    </row>
    <row r="102" spans="1:1" x14ac:dyDescent="0.2">
      <c r="A102" s="2"/>
    </row>
    <row r="103" spans="1:1" x14ac:dyDescent="0.2">
      <c r="A103" s="2"/>
    </row>
    <row r="104" spans="1:1" x14ac:dyDescent="0.2">
      <c r="A104" s="2"/>
    </row>
    <row r="105" spans="1:1" x14ac:dyDescent="0.2">
      <c r="A105" s="2"/>
    </row>
    <row r="106" spans="1:1" x14ac:dyDescent="0.2">
      <c r="A106" s="2"/>
    </row>
    <row r="107" spans="1:1" x14ac:dyDescent="0.2">
      <c r="A107" s="2"/>
    </row>
    <row r="108" spans="1:1" x14ac:dyDescent="0.2">
      <c r="A108" s="2"/>
    </row>
    <row r="109" spans="1:1" x14ac:dyDescent="0.2">
      <c r="A109" s="2"/>
    </row>
    <row r="110" spans="1:1" x14ac:dyDescent="0.2">
      <c r="A110" s="2"/>
    </row>
    <row r="111" spans="1:1" x14ac:dyDescent="0.2">
      <c r="A111" s="2"/>
    </row>
    <row r="112" spans="1:1" x14ac:dyDescent="0.2">
      <c r="A112" s="2"/>
    </row>
    <row r="113" spans="1:1" x14ac:dyDescent="0.2">
      <c r="A113" s="2"/>
    </row>
    <row r="114" spans="1:1" x14ac:dyDescent="0.2">
      <c r="A114" s="2"/>
    </row>
    <row r="115" spans="1:1" x14ac:dyDescent="0.2">
      <c r="A115" s="2"/>
    </row>
    <row r="116" spans="1:1" x14ac:dyDescent="0.2">
      <c r="A116" s="2"/>
    </row>
    <row r="117" spans="1:1" x14ac:dyDescent="0.2">
      <c r="A117" s="2"/>
    </row>
    <row r="118" spans="1:1" x14ac:dyDescent="0.2">
      <c r="A118" s="2"/>
    </row>
    <row r="119" spans="1:1" x14ac:dyDescent="0.2">
      <c r="A119" s="2"/>
    </row>
    <row r="120" spans="1:1" x14ac:dyDescent="0.2">
      <c r="A120" s="2"/>
    </row>
    <row r="121" spans="1:1" x14ac:dyDescent="0.2">
      <c r="A121" s="2"/>
    </row>
    <row r="122" spans="1:1" x14ac:dyDescent="0.2">
      <c r="A122" s="2"/>
    </row>
    <row r="123" spans="1:1" x14ac:dyDescent="0.2">
      <c r="A123" s="2"/>
    </row>
    <row r="124" spans="1:1" x14ac:dyDescent="0.2">
      <c r="A124" s="2"/>
    </row>
    <row r="125" spans="1:1" x14ac:dyDescent="0.2">
      <c r="A125" s="2"/>
    </row>
    <row r="126" spans="1:1" x14ac:dyDescent="0.2">
      <c r="A126" s="2"/>
    </row>
    <row r="127" spans="1:1" x14ac:dyDescent="0.2">
      <c r="A127" s="2"/>
    </row>
    <row r="128" spans="1:1" x14ac:dyDescent="0.2">
      <c r="A128" s="2"/>
    </row>
    <row r="129" spans="1:1" x14ac:dyDescent="0.2">
      <c r="A129" s="2"/>
    </row>
    <row r="130" spans="1:1" x14ac:dyDescent="0.2">
      <c r="A130" s="2"/>
    </row>
    <row r="131" spans="1:1" x14ac:dyDescent="0.2">
      <c r="A131" s="2"/>
    </row>
    <row r="132" spans="1:1" x14ac:dyDescent="0.2">
      <c r="A132" s="2"/>
    </row>
    <row r="133" spans="1:1" x14ac:dyDescent="0.2">
      <c r="A133" s="2"/>
    </row>
    <row r="134" spans="1:1" x14ac:dyDescent="0.2">
      <c r="A134" s="2"/>
    </row>
    <row r="135" spans="1:1" x14ac:dyDescent="0.2">
      <c r="A135" s="2"/>
    </row>
    <row r="136" spans="1:1" x14ac:dyDescent="0.2">
      <c r="A136" s="2"/>
    </row>
    <row r="137" spans="1:1" x14ac:dyDescent="0.2">
      <c r="A137" s="2"/>
    </row>
    <row r="138" spans="1:1" x14ac:dyDescent="0.2">
      <c r="A138" s="2"/>
    </row>
    <row r="139" spans="1:1" x14ac:dyDescent="0.2">
      <c r="A139" s="2"/>
    </row>
    <row r="140" spans="1:1" x14ac:dyDescent="0.2">
      <c r="A140" s="2"/>
    </row>
    <row r="141" spans="1:1" x14ac:dyDescent="0.2">
      <c r="A141" s="2"/>
    </row>
    <row r="142" spans="1:1" x14ac:dyDescent="0.2">
      <c r="A142" s="2"/>
    </row>
    <row r="143" spans="1:1" x14ac:dyDescent="0.2">
      <c r="A143" s="2"/>
    </row>
    <row r="144" spans="1:1" x14ac:dyDescent="0.2">
      <c r="A144" s="2"/>
    </row>
    <row r="145" spans="1:1" x14ac:dyDescent="0.2">
      <c r="A145" s="2"/>
    </row>
  </sheetData>
  <phoneticPr fontId="3" type="noConversion"/>
  <pageMargins left="0.75" right="0.75" top="1" bottom="1" header="0.5" footer="0.5"/>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K65541"/>
  <sheetViews>
    <sheetView showGridLines="0" topLeftCell="A2" workbookViewId="0">
      <pane ySplit="5" topLeftCell="A22" activePane="bottomLeft" state="frozen"/>
      <selection activeCell="E10" sqref="E10"/>
      <selection pane="bottomLeft" activeCell="C31" sqref="C31"/>
    </sheetView>
  </sheetViews>
  <sheetFormatPr defaultColWidth="0" defaultRowHeight="14.25" zeroHeight="1" x14ac:dyDescent="0.2"/>
  <cols>
    <col min="1" max="1" width="5.5703125" style="41" customWidth="1"/>
    <col min="2" max="2" width="81.7109375" style="41" customWidth="1"/>
    <col min="3" max="3" width="15.42578125" style="47" customWidth="1"/>
    <col min="4" max="4" width="16.5703125" style="47" customWidth="1"/>
    <col min="5" max="5" width="6" style="57" customWidth="1"/>
    <col min="6" max="6" width="10.140625" style="57" customWidth="1"/>
    <col min="7" max="7" width="16.5703125" style="57" customWidth="1"/>
    <col min="8" max="8" width="9.140625" style="57" customWidth="1"/>
    <col min="9" max="10" width="10.42578125" style="57" customWidth="1"/>
    <col min="11" max="11" width="9.140625" style="57" customWidth="1"/>
    <col min="12" max="16384" width="9.140625" style="41" hidden="1"/>
  </cols>
  <sheetData>
    <row r="1" spans="1:11" s="16" customFormat="1" x14ac:dyDescent="0.2">
      <c r="C1" s="47"/>
      <c r="D1" s="47"/>
      <c r="E1" s="55"/>
      <c r="F1" s="55"/>
      <c r="G1" s="55"/>
      <c r="H1" s="55"/>
      <c r="I1" s="55"/>
      <c r="J1" s="55"/>
      <c r="K1" s="55"/>
    </row>
    <row r="2" spans="1:11" s="16" customFormat="1" ht="15" thickBot="1" x14ac:dyDescent="0.25">
      <c r="C2" s="47"/>
      <c r="D2" s="47"/>
      <c r="E2" s="55"/>
      <c r="F2" s="55"/>
      <c r="G2" s="55"/>
      <c r="H2" s="55"/>
      <c r="I2" s="55"/>
      <c r="J2" s="55"/>
      <c r="K2" s="55"/>
    </row>
    <row r="3" spans="1:11" s="16" customFormat="1" ht="15.75" thickBot="1" x14ac:dyDescent="0.3">
      <c r="C3" s="47"/>
      <c r="D3" s="47"/>
      <c r="E3" s="55"/>
      <c r="F3" s="73"/>
      <c r="G3" s="74" t="s">
        <v>282</v>
      </c>
      <c r="H3" s="147" t="s">
        <v>284</v>
      </c>
      <c r="I3" s="148"/>
      <c r="J3" s="149"/>
      <c r="K3" s="55"/>
    </row>
    <row r="4" spans="1:11" s="16" customFormat="1" ht="15.75" thickBot="1" x14ac:dyDescent="0.3">
      <c r="C4" s="47"/>
      <c r="D4" s="47"/>
      <c r="E4" s="55"/>
      <c r="F4" s="75"/>
      <c r="G4" s="76" t="s">
        <v>283</v>
      </c>
      <c r="H4" s="150" t="s">
        <v>285</v>
      </c>
      <c r="I4" s="151"/>
      <c r="J4" s="152"/>
      <c r="K4" s="55"/>
    </row>
    <row r="5" spans="1:11" s="16" customFormat="1" x14ac:dyDescent="0.2">
      <c r="C5" s="47"/>
      <c r="D5" s="47"/>
      <c r="E5" s="55"/>
      <c r="F5" s="55"/>
      <c r="G5" s="55"/>
      <c r="H5" s="55"/>
      <c r="I5" s="55"/>
      <c r="J5" s="55"/>
      <c r="K5" s="55"/>
    </row>
    <row r="6" spans="1:11" s="16" customFormat="1" ht="15" x14ac:dyDescent="0.25">
      <c r="A6" s="146" t="s">
        <v>255</v>
      </c>
      <c r="B6" s="146"/>
      <c r="C6" s="63" t="s">
        <v>253</v>
      </c>
      <c r="D6" s="63" t="s">
        <v>254</v>
      </c>
      <c r="E6" s="56"/>
      <c r="F6" s="55"/>
      <c r="G6" s="55"/>
      <c r="H6" s="55"/>
      <c r="I6" s="55"/>
      <c r="J6" s="55"/>
      <c r="K6" s="55"/>
    </row>
    <row r="7" spans="1:11" s="16" customFormat="1" ht="15" x14ac:dyDescent="0.25">
      <c r="A7" s="64" t="s">
        <v>120</v>
      </c>
      <c r="B7" s="65"/>
      <c r="C7" s="66">
        <f>SUM(C11:C12)</f>
        <v>400</v>
      </c>
      <c r="D7" s="66">
        <f>SUM(D11:D12)</f>
        <v>400</v>
      </c>
      <c r="E7" s="55"/>
      <c r="F7" s="55"/>
      <c r="G7" s="55"/>
      <c r="H7" s="55"/>
      <c r="I7" s="55"/>
      <c r="J7" s="55"/>
      <c r="K7" s="55"/>
    </row>
    <row r="8" spans="1:11" s="16" customFormat="1" ht="15" x14ac:dyDescent="0.25">
      <c r="A8" s="67"/>
      <c r="B8" s="67" t="s">
        <v>262</v>
      </c>
      <c r="C8" s="68">
        <v>100</v>
      </c>
      <c r="D8" s="68">
        <v>100</v>
      </c>
      <c r="E8" s="55"/>
      <c r="F8" s="55"/>
      <c r="G8" s="55"/>
      <c r="H8" s="55"/>
      <c r="I8" s="55"/>
      <c r="J8" s="55"/>
      <c r="K8" s="55"/>
    </row>
    <row r="9" spans="1:11" s="16" customFormat="1" ht="15" x14ac:dyDescent="0.25">
      <c r="A9" s="67"/>
      <c r="B9" s="67" t="s">
        <v>263</v>
      </c>
      <c r="C9" s="68">
        <v>100</v>
      </c>
      <c r="D9" s="68">
        <v>100</v>
      </c>
      <c r="E9" s="55"/>
      <c r="F9" s="55"/>
      <c r="G9" s="55"/>
      <c r="H9" s="55"/>
      <c r="I9" s="55"/>
      <c r="J9" s="55"/>
      <c r="K9" s="55"/>
    </row>
    <row r="10" spans="1:11" s="16" customFormat="1" x14ac:dyDescent="0.2">
      <c r="A10" s="67"/>
      <c r="B10" s="67"/>
      <c r="C10" s="68"/>
      <c r="D10" s="68"/>
      <c r="E10" s="55"/>
      <c r="F10" s="55"/>
      <c r="G10" s="55"/>
      <c r="H10" s="55"/>
      <c r="I10" s="55"/>
      <c r="J10" s="55"/>
      <c r="K10" s="55"/>
    </row>
    <row r="11" spans="1:11" s="16" customFormat="1" x14ac:dyDescent="0.2">
      <c r="A11" s="67"/>
      <c r="B11" s="67" t="s">
        <v>121</v>
      </c>
      <c r="C11" s="68">
        <v>200</v>
      </c>
      <c r="D11" s="68">
        <v>200</v>
      </c>
      <c r="E11" s="55"/>
      <c r="F11" s="55"/>
      <c r="G11" s="55"/>
      <c r="H11" s="55"/>
      <c r="I11" s="55"/>
      <c r="J11" s="55"/>
      <c r="K11" s="55"/>
    </row>
    <row r="12" spans="1:11" s="16" customFormat="1" x14ac:dyDescent="0.2">
      <c r="A12" s="67"/>
      <c r="B12" s="67" t="s">
        <v>122</v>
      </c>
      <c r="C12" s="68">
        <v>200</v>
      </c>
      <c r="D12" s="68">
        <v>200</v>
      </c>
      <c r="E12" s="55"/>
      <c r="F12" s="55"/>
      <c r="G12" s="55"/>
      <c r="H12" s="55"/>
      <c r="I12" s="55"/>
      <c r="J12" s="55"/>
      <c r="K12" s="55"/>
    </row>
    <row r="13" spans="1:11" s="16" customFormat="1" x14ac:dyDescent="0.2">
      <c r="A13" s="67"/>
      <c r="B13" s="67" t="s">
        <v>250</v>
      </c>
      <c r="C13" s="68">
        <v>2</v>
      </c>
      <c r="D13" s="68">
        <v>2</v>
      </c>
      <c r="E13" s="55"/>
      <c r="F13" s="55"/>
      <c r="G13" s="55"/>
      <c r="H13" s="55"/>
      <c r="I13" s="55"/>
      <c r="J13" s="55"/>
      <c r="K13" s="55"/>
    </row>
    <row r="14" spans="1:11" s="16" customFormat="1" x14ac:dyDescent="0.2">
      <c r="C14" s="47"/>
      <c r="D14" s="47"/>
      <c r="E14" s="55"/>
      <c r="F14" s="55"/>
      <c r="G14" s="55"/>
      <c r="H14" s="55"/>
      <c r="I14" s="55"/>
      <c r="J14" s="55"/>
      <c r="K14" s="55"/>
    </row>
    <row r="15" spans="1:11" s="16" customFormat="1" ht="15" x14ac:dyDescent="0.25">
      <c r="A15" s="64" t="s">
        <v>123</v>
      </c>
      <c r="B15" s="65"/>
      <c r="C15" s="66">
        <f>SUM(C16:C18)</f>
        <v>9</v>
      </c>
      <c r="D15" s="66">
        <f>SUM(D16:D18)</f>
        <v>9</v>
      </c>
      <c r="E15" s="55"/>
      <c r="F15" s="55"/>
      <c r="G15" s="55"/>
      <c r="H15" s="55"/>
      <c r="I15" s="55"/>
      <c r="J15" s="55"/>
      <c r="K15" s="55"/>
    </row>
    <row r="16" spans="1:11" s="16" customFormat="1" x14ac:dyDescent="0.2">
      <c r="A16" s="67"/>
      <c r="B16" s="67" t="s">
        <v>124</v>
      </c>
      <c r="C16" s="68">
        <v>3</v>
      </c>
      <c r="D16" s="68">
        <v>3</v>
      </c>
      <c r="E16" s="55"/>
      <c r="F16" s="55"/>
      <c r="G16" s="55"/>
      <c r="H16" s="55"/>
      <c r="I16" s="55"/>
      <c r="J16" s="55"/>
      <c r="K16" s="55"/>
    </row>
    <row r="17" spans="1:11" s="16" customFormat="1" x14ac:dyDescent="0.2">
      <c r="A17" s="67"/>
      <c r="B17" s="67" t="s">
        <v>125</v>
      </c>
      <c r="C17" s="68">
        <v>3</v>
      </c>
      <c r="D17" s="68">
        <v>3</v>
      </c>
      <c r="E17" s="55"/>
      <c r="F17" s="55"/>
      <c r="G17" s="55"/>
      <c r="H17" s="55"/>
      <c r="I17" s="55"/>
      <c r="J17" s="55"/>
      <c r="K17" s="55"/>
    </row>
    <row r="18" spans="1:11" s="16" customFormat="1" x14ac:dyDescent="0.2">
      <c r="A18" s="67"/>
      <c r="B18" s="67" t="s">
        <v>126</v>
      </c>
      <c r="C18" s="68">
        <v>3</v>
      </c>
      <c r="D18" s="68">
        <v>3</v>
      </c>
      <c r="E18" s="55"/>
      <c r="F18" s="55"/>
      <c r="G18" s="55"/>
      <c r="H18" s="55"/>
      <c r="I18" s="55"/>
      <c r="J18" s="55"/>
      <c r="K18" s="55"/>
    </row>
    <row r="19" spans="1:11" s="16" customFormat="1" x14ac:dyDescent="0.2">
      <c r="C19" s="47"/>
      <c r="D19" s="47"/>
      <c r="E19" s="55"/>
      <c r="F19" s="55"/>
      <c r="G19" s="55"/>
      <c r="H19" s="55"/>
      <c r="I19" s="55"/>
      <c r="J19" s="55"/>
      <c r="K19" s="55"/>
    </row>
    <row r="20" spans="1:11" s="16" customFormat="1" ht="15" x14ac:dyDescent="0.25">
      <c r="A20" s="64" t="s">
        <v>339</v>
      </c>
      <c r="B20" s="65"/>
      <c r="C20" s="66">
        <f>SUM(C21:C24)</f>
        <v>16</v>
      </c>
      <c r="D20" s="66">
        <f>SUM(D21:D24)</f>
        <v>16</v>
      </c>
      <c r="E20" s="55"/>
      <c r="F20" s="55"/>
      <c r="G20" s="55"/>
      <c r="H20" s="55"/>
      <c r="I20" s="55"/>
      <c r="J20" s="55"/>
      <c r="K20" s="55"/>
    </row>
    <row r="21" spans="1:11" s="16" customFormat="1" x14ac:dyDescent="0.2">
      <c r="A21" s="67"/>
      <c r="B21" s="67" t="s">
        <v>338</v>
      </c>
      <c r="C21" s="68">
        <v>4</v>
      </c>
      <c r="D21" s="68">
        <v>4</v>
      </c>
      <c r="E21" s="55"/>
      <c r="F21" s="55"/>
      <c r="G21" s="55"/>
      <c r="H21" s="55"/>
      <c r="I21" s="55"/>
      <c r="J21" s="55"/>
      <c r="K21" s="55"/>
    </row>
    <row r="22" spans="1:11" s="16" customFormat="1" x14ac:dyDescent="0.2">
      <c r="A22" s="67"/>
      <c r="B22" s="67" t="s">
        <v>127</v>
      </c>
      <c r="C22" s="68">
        <v>4</v>
      </c>
      <c r="D22" s="68">
        <v>4</v>
      </c>
      <c r="E22" s="55"/>
      <c r="F22" s="55"/>
      <c r="G22" s="55"/>
      <c r="H22" s="55"/>
      <c r="I22" s="55"/>
      <c r="J22" s="55"/>
      <c r="K22" s="55"/>
    </row>
    <row r="23" spans="1:11" s="16" customFormat="1" x14ac:dyDescent="0.2">
      <c r="A23" s="67"/>
      <c r="B23" s="67" t="s">
        <v>128</v>
      </c>
      <c r="C23" s="68">
        <v>4</v>
      </c>
      <c r="D23" s="68">
        <v>4</v>
      </c>
      <c r="E23" s="55"/>
      <c r="F23" s="55"/>
      <c r="G23" s="55"/>
      <c r="H23" s="55"/>
      <c r="I23" s="55"/>
      <c r="J23" s="55"/>
      <c r="K23" s="55"/>
    </row>
    <row r="24" spans="1:11" s="16" customFormat="1" x14ac:dyDescent="0.2">
      <c r="A24" s="67"/>
      <c r="B24" s="67" t="s">
        <v>272</v>
      </c>
      <c r="C24" s="68">
        <v>4</v>
      </c>
      <c r="D24" s="68">
        <v>4</v>
      </c>
      <c r="E24" s="55"/>
      <c r="F24" s="55"/>
      <c r="G24" s="55"/>
      <c r="H24" s="55"/>
      <c r="I24" s="55"/>
      <c r="J24" s="55"/>
      <c r="K24" s="55"/>
    </row>
    <row r="25" spans="1:11" s="16" customFormat="1" x14ac:dyDescent="0.2">
      <c r="C25" s="47"/>
      <c r="D25" s="47"/>
      <c r="E25" s="55"/>
      <c r="F25" s="55"/>
      <c r="G25" s="55"/>
      <c r="H25" s="55"/>
      <c r="I25" s="55"/>
      <c r="J25" s="55"/>
      <c r="K25" s="55"/>
    </row>
    <row r="26" spans="1:11" s="16" customFormat="1" ht="15" x14ac:dyDescent="0.25">
      <c r="A26" s="64" t="s">
        <v>73</v>
      </c>
      <c r="B26" s="65"/>
      <c r="C26" s="66"/>
      <c r="D26" s="66"/>
      <c r="E26" s="55"/>
      <c r="F26" s="55"/>
      <c r="G26" s="55"/>
      <c r="H26" s="55"/>
      <c r="I26" s="55"/>
      <c r="J26" s="55"/>
      <c r="K26" s="55"/>
    </row>
    <row r="27" spans="1:11" s="16" customFormat="1" ht="15" x14ac:dyDescent="0.25">
      <c r="A27" s="67"/>
      <c r="B27" s="70" t="s">
        <v>340</v>
      </c>
      <c r="C27" s="140">
        <f>C29</f>
        <v>5</v>
      </c>
      <c r="D27" s="140">
        <f>D29</f>
        <v>5</v>
      </c>
      <c r="E27" s="55"/>
      <c r="F27" s="55"/>
      <c r="G27" s="55"/>
      <c r="H27" s="55"/>
      <c r="I27" s="55"/>
      <c r="J27" s="55"/>
      <c r="K27" s="55"/>
    </row>
    <row r="28" spans="1:11" s="16" customFormat="1" x14ac:dyDescent="0.2">
      <c r="A28" s="67"/>
      <c r="B28" s="67" t="s">
        <v>208</v>
      </c>
      <c r="C28" s="68">
        <v>5</v>
      </c>
      <c r="D28" s="68">
        <v>5</v>
      </c>
      <c r="E28" s="55"/>
      <c r="F28" s="55"/>
      <c r="G28" s="55"/>
      <c r="H28" s="55"/>
      <c r="I28" s="55"/>
      <c r="J28" s="55"/>
      <c r="K28" s="55"/>
    </row>
    <row r="29" spans="1:11" s="16" customFormat="1" x14ac:dyDescent="0.2">
      <c r="A29" s="67"/>
      <c r="B29" s="67" t="s">
        <v>207</v>
      </c>
      <c r="C29" s="68">
        <v>5</v>
      </c>
      <c r="D29" s="68">
        <v>5</v>
      </c>
      <c r="E29" s="55"/>
      <c r="F29" s="55"/>
      <c r="G29" s="55"/>
      <c r="H29" s="55"/>
      <c r="I29" s="55"/>
      <c r="J29" s="55"/>
      <c r="K29" s="55"/>
    </row>
    <row r="30" spans="1:11" s="16" customFormat="1" ht="15" x14ac:dyDescent="0.25">
      <c r="A30" s="67"/>
      <c r="B30" s="70" t="s">
        <v>83</v>
      </c>
      <c r="C30" s="140">
        <f>C32</f>
        <v>5</v>
      </c>
      <c r="D30" s="140">
        <f>D32</f>
        <v>5</v>
      </c>
      <c r="E30" s="55"/>
      <c r="F30" s="55"/>
      <c r="G30" s="55"/>
      <c r="H30" s="55"/>
      <c r="I30" s="55"/>
      <c r="J30" s="55"/>
      <c r="K30" s="55"/>
    </row>
    <row r="31" spans="1:11" s="16" customFormat="1" x14ac:dyDescent="0.2">
      <c r="A31" s="67"/>
      <c r="B31" s="67" t="s">
        <v>208</v>
      </c>
      <c r="C31" s="68">
        <v>5</v>
      </c>
      <c r="D31" s="68">
        <v>5</v>
      </c>
      <c r="E31" s="55"/>
      <c r="F31" s="55"/>
      <c r="G31" s="55"/>
      <c r="H31" s="55"/>
      <c r="I31" s="55"/>
      <c r="J31" s="55"/>
      <c r="K31" s="55"/>
    </row>
    <row r="32" spans="1:11" s="16" customFormat="1" x14ac:dyDescent="0.2">
      <c r="A32" s="67"/>
      <c r="B32" s="67" t="s">
        <v>207</v>
      </c>
      <c r="C32" s="68">
        <v>5</v>
      </c>
      <c r="D32" s="68">
        <v>5</v>
      </c>
      <c r="E32" s="55"/>
      <c r="F32" s="55"/>
      <c r="G32" s="55"/>
      <c r="H32" s="55"/>
      <c r="I32" s="55"/>
      <c r="J32" s="55"/>
      <c r="K32" s="55"/>
    </row>
    <row r="33" spans="1:11" s="16" customFormat="1" x14ac:dyDescent="0.2">
      <c r="A33" s="67"/>
      <c r="B33" s="67" t="s">
        <v>84</v>
      </c>
      <c r="C33" s="68">
        <v>5</v>
      </c>
      <c r="D33" s="68">
        <v>5</v>
      </c>
      <c r="E33" s="55"/>
      <c r="F33" s="55"/>
      <c r="G33" s="55"/>
      <c r="H33" s="55"/>
      <c r="I33" s="55"/>
      <c r="J33" s="55"/>
      <c r="K33" s="55"/>
    </row>
    <row r="34" spans="1:11" s="16" customFormat="1" x14ac:dyDescent="0.2">
      <c r="A34" s="67"/>
      <c r="B34" s="67" t="s">
        <v>78</v>
      </c>
      <c r="C34" s="68">
        <v>5</v>
      </c>
      <c r="D34" s="68">
        <v>5</v>
      </c>
      <c r="E34" s="55"/>
      <c r="F34" s="55"/>
      <c r="G34" s="55"/>
      <c r="H34" s="55"/>
      <c r="I34" s="55"/>
      <c r="J34" s="55"/>
      <c r="K34" s="55"/>
    </row>
    <row r="35" spans="1:11" s="16" customFormat="1" x14ac:dyDescent="0.2">
      <c r="A35" s="67"/>
      <c r="B35" s="67" t="s">
        <v>341</v>
      </c>
      <c r="C35" s="68">
        <v>5</v>
      </c>
      <c r="D35" s="68">
        <v>5</v>
      </c>
      <c r="E35" s="55"/>
      <c r="F35" s="55"/>
      <c r="G35" s="55"/>
      <c r="H35" s="55"/>
      <c r="I35" s="55"/>
      <c r="J35" s="55"/>
      <c r="K35" s="55"/>
    </row>
    <row r="36" spans="1:11" s="16" customFormat="1" x14ac:dyDescent="0.2">
      <c r="A36" s="67"/>
      <c r="B36" s="67" t="s">
        <v>79</v>
      </c>
      <c r="C36" s="68">
        <v>5</v>
      </c>
      <c r="D36" s="68">
        <v>5</v>
      </c>
      <c r="E36" s="55"/>
      <c r="F36" s="55"/>
      <c r="G36" s="55"/>
      <c r="H36" s="55"/>
      <c r="I36" s="55"/>
      <c r="J36" s="55"/>
      <c r="K36" s="55"/>
    </row>
    <row r="37" spans="1:11" s="16" customFormat="1" x14ac:dyDescent="0.2">
      <c r="A37" s="67"/>
      <c r="B37" s="67" t="s">
        <v>80</v>
      </c>
      <c r="C37" s="68">
        <v>5</v>
      </c>
      <c r="D37" s="68">
        <v>5</v>
      </c>
      <c r="E37" s="55"/>
      <c r="F37" s="55"/>
      <c r="G37" s="55"/>
      <c r="H37" s="55"/>
      <c r="I37" s="55"/>
      <c r="J37" s="55"/>
      <c r="K37" s="55"/>
    </row>
    <row r="38" spans="1:11" s="16" customFormat="1" x14ac:dyDescent="0.2">
      <c r="A38" s="67"/>
      <c r="B38" s="67" t="s">
        <v>85</v>
      </c>
      <c r="C38" s="68">
        <v>5</v>
      </c>
      <c r="D38" s="68">
        <v>5</v>
      </c>
      <c r="E38" s="55"/>
      <c r="F38" s="55"/>
      <c r="G38" s="55"/>
      <c r="H38" s="55"/>
      <c r="I38" s="55"/>
      <c r="J38" s="55"/>
      <c r="K38" s="55"/>
    </row>
    <row r="39" spans="1:11" s="16" customFormat="1" x14ac:dyDescent="0.2">
      <c r="A39" s="67"/>
      <c r="B39" s="67" t="s">
        <v>77</v>
      </c>
      <c r="C39" s="68">
        <v>5</v>
      </c>
      <c r="D39" s="68">
        <v>5</v>
      </c>
      <c r="E39" s="55"/>
      <c r="F39" s="55"/>
      <c r="G39" s="55"/>
      <c r="H39" s="55"/>
      <c r="I39" s="55"/>
      <c r="J39" s="55"/>
      <c r="K39" s="55"/>
    </row>
    <row r="40" spans="1:11" s="16" customFormat="1" x14ac:dyDescent="0.2">
      <c r="A40" s="67"/>
      <c r="B40" s="67" t="s">
        <v>86</v>
      </c>
      <c r="C40" s="68">
        <v>5</v>
      </c>
      <c r="D40" s="68">
        <v>5</v>
      </c>
      <c r="E40" s="55"/>
      <c r="F40" s="55"/>
      <c r="G40" s="55"/>
      <c r="H40" s="55"/>
      <c r="I40" s="55"/>
      <c r="J40" s="55"/>
      <c r="K40" s="55"/>
    </row>
    <row r="41" spans="1:11" s="16" customFormat="1" ht="15" x14ac:dyDescent="0.25">
      <c r="A41" s="67"/>
      <c r="B41" s="69" t="s">
        <v>256</v>
      </c>
      <c r="C41" s="141">
        <f>SUM(C33:C40)+C30+C27</f>
        <v>50</v>
      </c>
      <c r="D41" s="141">
        <f>SUM(D33:D40)+D30+D27</f>
        <v>50</v>
      </c>
      <c r="E41" s="55"/>
      <c r="F41" s="55"/>
      <c r="G41" s="55"/>
      <c r="H41" s="55"/>
      <c r="I41" s="55"/>
      <c r="J41" s="55"/>
      <c r="K41" s="55"/>
    </row>
    <row r="42" spans="1:11" s="16" customFormat="1" x14ac:dyDescent="0.2">
      <c r="C42" s="47"/>
      <c r="D42" s="47"/>
      <c r="E42" s="55"/>
      <c r="F42" s="55"/>
      <c r="G42" s="55"/>
      <c r="H42" s="55"/>
      <c r="I42" s="55"/>
      <c r="J42" s="55"/>
      <c r="K42" s="55"/>
    </row>
    <row r="43" spans="1:11" s="16" customFormat="1" ht="15" x14ac:dyDescent="0.25">
      <c r="A43" s="64" t="s">
        <v>345</v>
      </c>
      <c r="B43" s="65"/>
      <c r="C43" s="66"/>
      <c r="D43" s="66"/>
      <c r="E43" s="55"/>
      <c r="F43" s="55"/>
      <c r="G43" s="55"/>
      <c r="H43" s="55"/>
      <c r="I43" s="55"/>
      <c r="J43" s="55"/>
      <c r="K43" s="55"/>
    </row>
    <row r="44" spans="1:11" s="16" customFormat="1" x14ac:dyDescent="0.2">
      <c r="A44" s="67"/>
      <c r="B44" s="67" t="s">
        <v>342</v>
      </c>
      <c r="C44" s="68">
        <v>8</v>
      </c>
      <c r="D44" s="68">
        <v>8</v>
      </c>
      <c r="E44" s="55"/>
      <c r="F44" s="55"/>
      <c r="G44" s="55"/>
      <c r="H44" s="55"/>
      <c r="I44" s="55"/>
      <c r="J44" s="55"/>
      <c r="K44" s="55"/>
    </row>
    <row r="45" spans="1:11" s="16" customFormat="1" ht="15" x14ac:dyDescent="0.25">
      <c r="A45" s="67"/>
      <c r="B45" s="77" t="s">
        <v>343</v>
      </c>
      <c r="C45" s="68">
        <v>2</v>
      </c>
      <c r="D45" s="68">
        <v>2</v>
      </c>
      <c r="E45" s="55"/>
      <c r="F45" s="55"/>
      <c r="G45" s="55"/>
      <c r="H45" s="55"/>
      <c r="I45" s="55"/>
      <c r="J45" s="55"/>
      <c r="K45" s="55"/>
    </row>
    <row r="46" spans="1:11" s="16" customFormat="1" x14ac:dyDescent="0.2">
      <c r="A46" s="67"/>
      <c r="B46" s="67" t="s">
        <v>344</v>
      </c>
      <c r="C46" s="68">
        <v>6</v>
      </c>
      <c r="D46" s="68">
        <v>6</v>
      </c>
      <c r="E46" s="55"/>
      <c r="F46" s="55"/>
      <c r="G46" s="55"/>
      <c r="H46" s="55"/>
      <c r="I46" s="55"/>
      <c r="J46" s="55"/>
      <c r="K46" s="55"/>
    </row>
    <row r="47" spans="1:11" s="16" customFormat="1" x14ac:dyDescent="0.2">
      <c r="C47" s="47"/>
      <c r="D47" s="47"/>
      <c r="E47" s="55"/>
      <c r="F47" s="55"/>
      <c r="G47" s="55"/>
      <c r="H47" s="55"/>
      <c r="I47" s="55"/>
      <c r="J47" s="55"/>
      <c r="K47" s="55"/>
    </row>
    <row r="48" spans="1:11" s="16" customFormat="1" ht="15" x14ac:dyDescent="0.25">
      <c r="A48" s="64" t="s">
        <v>94</v>
      </c>
      <c r="B48" s="65"/>
      <c r="C48" s="66"/>
      <c r="D48" s="66"/>
      <c r="E48" s="55"/>
      <c r="F48" s="55"/>
      <c r="G48" s="55"/>
      <c r="H48" s="55"/>
      <c r="I48" s="55"/>
      <c r="J48" s="55"/>
      <c r="K48" s="55"/>
    </row>
    <row r="49" spans="1:11" s="16" customFormat="1" x14ac:dyDescent="0.2">
      <c r="A49" s="67"/>
      <c r="B49" s="67" t="s">
        <v>95</v>
      </c>
      <c r="C49" s="68">
        <v>7</v>
      </c>
      <c r="D49" s="68">
        <v>7</v>
      </c>
      <c r="E49" s="55"/>
      <c r="F49" s="55"/>
      <c r="G49" s="55"/>
      <c r="H49" s="55"/>
      <c r="I49" s="55"/>
      <c r="J49" s="55"/>
      <c r="K49" s="55"/>
    </row>
    <row r="50" spans="1:11" s="16" customFormat="1" x14ac:dyDescent="0.2">
      <c r="A50" s="67"/>
      <c r="B50" s="67" t="s">
        <v>96</v>
      </c>
      <c r="C50" s="68">
        <v>7</v>
      </c>
      <c r="D50" s="68">
        <v>7</v>
      </c>
      <c r="E50" s="55"/>
      <c r="F50" s="55"/>
      <c r="G50" s="55"/>
      <c r="H50" s="55"/>
      <c r="I50" s="55"/>
      <c r="J50" s="55"/>
      <c r="K50" s="55"/>
    </row>
    <row r="51" spans="1:11" s="16" customFormat="1" x14ac:dyDescent="0.2">
      <c r="A51" s="67"/>
      <c r="B51" s="67" t="s">
        <v>179</v>
      </c>
      <c r="C51" s="68">
        <v>7</v>
      </c>
      <c r="D51" s="68">
        <v>7</v>
      </c>
      <c r="E51" s="55"/>
      <c r="F51" s="55"/>
      <c r="G51" s="55"/>
      <c r="H51" s="55"/>
      <c r="I51" s="55"/>
      <c r="J51" s="55"/>
      <c r="K51" s="55"/>
    </row>
    <row r="52" spans="1:11" s="16" customFormat="1" x14ac:dyDescent="0.2">
      <c r="A52" s="67"/>
      <c r="B52" s="67" t="s">
        <v>97</v>
      </c>
      <c r="C52" s="68">
        <v>7</v>
      </c>
      <c r="D52" s="68">
        <v>7</v>
      </c>
      <c r="E52" s="55"/>
      <c r="F52" s="55"/>
      <c r="G52" s="55"/>
      <c r="H52" s="55"/>
      <c r="I52" s="55"/>
      <c r="J52" s="55"/>
      <c r="K52" s="55"/>
    </row>
    <row r="53" spans="1:11" s="16" customFormat="1" x14ac:dyDescent="0.2">
      <c r="C53" s="47"/>
      <c r="D53" s="47"/>
      <c r="E53" s="55"/>
      <c r="F53" s="55"/>
      <c r="G53" s="55"/>
      <c r="H53" s="55"/>
      <c r="I53" s="55"/>
      <c r="J53" s="55"/>
      <c r="K53" s="55"/>
    </row>
    <row r="54" spans="1:11" s="16" customFormat="1" ht="15" x14ac:dyDescent="0.25">
      <c r="A54" s="64" t="s">
        <v>81</v>
      </c>
      <c r="B54" s="65"/>
      <c r="C54" s="66"/>
      <c r="D54" s="66"/>
      <c r="E54" s="55"/>
      <c r="F54" s="55"/>
      <c r="G54" s="55"/>
      <c r="H54" s="55"/>
      <c r="I54" s="55"/>
      <c r="J54" s="55"/>
      <c r="K54" s="55"/>
    </row>
    <row r="55" spans="1:11" s="16" customFormat="1" x14ac:dyDescent="0.2">
      <c r="A55" s="67"/>
      <c r="B55" s="67" t="s">
        <v>74</v>
      </c>
      <c r="C55" s="68">
        <v>8</v>
      </c>
      <c r="D55" s="68">
        <v>8</v>
      </c>
      <c r="E55" s="55"/>
      <c r="F55" s="55"/>
      <c r="G55" s="55"/>
      <c r="H55" s="55"/>
      <c r="I55" s="55"/>
      <c r="J55" s="55"/>
      <c r="K55" s="55"/>
    </row>
    <row r="56" spans="1:11" s="16" customFormat="1" ht="15" x14ac:dyDescent="0.25">
      <c r="A56" s="67"/>
      <c r="B56" s="70" t="s">
        <v>346</v>
      </c>
      <c r="C56" s="140">
        <f>C58</f>
        <v>8</v>
      </c>
      <c r="D56" s="140">
        <f>D58</f>
        <v>8</v>
      </c>
      <c r="E56" s="55"/>
      <c r="F56" s="55"/>
      <c r="G56" s="55"/>
      <c r="H56" s="55"/>
      <c r="I56" s="55"/>
      <c r="J56" s="55"/>
      <c r="K56" s="55"/>
    </row>
    <row r="57" spans="1:11" s="16" customFormat="1" x14ac:dyDescent="0.2">
      <c r="A57" s="67"/>
      <c r="B57" s="67" t="s">
        <v>208</v>
      </c>
      <c r="C57" s="68">
        <v>8</v>
      </c>
      <c r="D57" s="68">
        <v>8</v>
      </c>
      <c r="E57" s="55"/>
      <c r="F57" s="55"/>
      <c r="G57" s="55"/>
      <c r="H57" s="55"/>
      <c r="I57" s="55"/>
      <c r="J57" s="55"/>
      <c r="K57" s="55"/>
    </row>
    <row r="58" spans="1:11" s="16" customFormat="1" x14ac:dyDescent="0.2">
      <c r="A58" s="67"/>
      <c r="B58" s="67" t="s">
        <v>207</v>
      </c>
      <c r="C58" s="68">
        <v>8</v>
      </c>
      <c r="D58" s="68">
        <v>8</v>
      </c>
      <c r="E58" s="55"/>
      <c r="F58" s="55"/>
      <c r="G58" s="55"/>
      <c r="H58" s="55"/>
      <c r="I58" s="55"/>
      <c r="J58" s="55"/>
      <c r="K58" s="55"/>
    </row>
    <row r="59" spans="1:11" s="16" customFormat="1" ht="15" x14ac:dyDescent="0.25">
      <c r="A59" s="67"/>
      <c r="B59" s="70" t="s">
        <v>102</v>
      </c>
      <c r="C59" s="140">
        <f>C61</f>
        <v>8</v>
      </c>
      <c r="D59" s="140">
        <f>D61</f>
        <v>8</v>
      </c>
      <c r="E59" s="55"/>
      <c r="F59" s="55"/>
      <c r="G59" s="55"/>
      <c r="H59" s="55"/>
      <c r="I59" s="55"/>
      <c r="J59" s="55"/>
      <c r="K59" s="55"/>
    </row>
    <row r="60" spans="1:11" s="16" customFormat="1" x14ac:dyDescent="0.2">
      <c r="A60" s="67"/>
      <c r="B60" s="67" t="s">
        <v>208</v>
      </c>
      <c r="C60" s="68">
        <v>8</v>
      </c>
      <c r="D60" s="68">
        <v>8</v>
      </c>
      <c r="E60" s="55"/>
      <c r="F60" s="55"/>
      <c r="G60" s="55"/>
      <c r="H60" s="55"/>
      <c r="I60" s="55"/>
      <c r="J60" s="55"/>
      <c r="K60" s="55"/>
    </row>
    <row r="61" spans="1:11" s="16" customFormat="1" x14ac:dyDescent="0.2">
      <c r="A61" s="67"/>
      <c r="B61" s="67" t="s">
        <v>207</v>
      </c>
      <c r="C61" s="68">
        <v>8</v>
      </c>
      <c r="D61" s="68">
        <v>8</v>
      </c>
      <c r="E61" s="55"/>
      <c r="F61" s="55"/>
      <c r="G61" s="55"/>
      <c r="H61" s="55"/>
      <c r="I61" s="55"/>
      <c r="J61" s="55"/>
      <c r="K61" s="55"/>
    </row>
    <row r="62" spans="1:11" s="16" customFormat="1" x14ac:dyDescent="0.2">
      <c r="A62" s="67"/>
      <c r="B62" s="67" t="s">
        <v>103</v>
      </c>
      <c r="C62" s="68">
        <v>8</v>
      </c>
      <c r="D62" s="68">
        <v>8</v>
      </c>
      <c r="E62" s="55"/>
      <c r="F62" s="55"/>
      <c r="G62" s="55"/>
      <c r="H62" s="55"/>
      <c r="I62" s="55"/>
      <c r="J62" s="55"/>
      <c r="K62" s="55"/>
    </row>
    <row r="63" spans="1:11" s="16" customFormat="1" x14ac:dyDescent="0.2">
      <c r="A63" s="67"/>
      <c r="B63" s="67" t="s">
        <v>349</v>
      </c>
      <c r="C63" s="68">
        <v>8</v>
      </c>
      <c r="D63" s="68">
        <v>8</v>
      </c>
      <c r="E63" s="55"/>
      <c r="F63" s="55"/>
      <c r="G63" s="55"/>
      <c r="H63" s="55"/>
      <c r="I63" s="55"/>
      <c r="J63" s="55"/>
      <c r="K63" s="55"/>
    </row>
    <row r="64" spans="1:11" s="16" customFormat="1" x14ac:dyDescent="0.2">
      <c r="A64" s="67"/>
      <c r="B64" s="67" t="s">
        <v>347</v>
      </c>
      <c r="C64" s="68">
        <v>8</v>
      </c>
      <c r="D64" s="68">
        <v>8</v>
      </c>
      <c r="E64" s="55"/>
      <c r="F64" s="55"/>
      <c r="G64" s="55"/>
      <c r="H64" s="55"/>
      <c r="I64" s="55"/>
      <c r="J64" s="55"/>
      <c r="K64" s="55"/>
    </row>
    <row r="65" spans="1:11" s="16" customFormat="1" x14ac:dyDescent="0.2">
      <c r="A65" s="67"/>
      <c r="B65" s="67" t="s">
        <v>348</v>
      </c>
      <c r="C65" s="68">
        <v>8</v>
      </c>
      <c r="D65" s="68">
        <v>8</v>
      </c>
      <c r="E65" s="55"/>
      <c r="F65" s="55"/>
      <c r="G65" s="55"/>
      <c r="H65" s="55"/>
      <c r="I65" s="55"/>
      <c r="J65" s="55"/>
      <c r="K65" s="55"/>
    </row>
    <row r="66" spans="1:11" s="16" customFormat="1" x14ac:dyDescent="0.2">
      <c r="A66" s="67"/>
      <c r="B66" s="67" t="s">
        <v>75</v>
      </c>
      <c r="C66" s="68">
        <v>8</v>
      </c>
      <c r="D66" s="68">
        <v>8</v>
      </c>
      <c r="E66" s="55"/>
      <c r="F66" s="55"/>
      <c r="G66" s="55"/>
      <c r="H66" s="55"/>
      <c r="I66" s="55"/>
      <c r="J66" s="55"/>
      <c r="K66" s="55"/>
    </row>
    <row r="67" spans="1:11" s="16" customFormat="1" x14ac:dyDescent="0.2">
      <c r="A67" s="67"/>
      <c r="B67" s="67" t="s">
        <v>76</v>
      </c>
      <c r="C67" s="68">
        <v>8</v>
      </c>
      <c r="D67" s="68">
        <v>8</v>
      </c>
      <c r="E67" s="55"/>
      <c r="F67" s="55"/>
      <c r="G67" s="55"/>
      <c r="H67" s="55"/>
      <c r="I67" s="55"/>
      <c r="J67" s="55"/>
      <c r="K67" s="55"/>
    </row>
    <row r="68" spans="1:11" s="16" customFormat="1" x14ac:dyDescent="0.2">
      <c r="A68" s="67"/>
      <c r="B68" s="67" t="s">
        <v>82</v>
      </c>
      <c r="C68" s="68">
        <v>8</v>
      </c>
      <c r="D68" s="68">
        <v>8</v>
      </c>
      <c r="E68" s="55"/>
      <c r="F68" s="55"/>
      <c r="G68" s="55"/>
      <c r="H68" s="55"/>
      <c r="I68" s="55"/>
      <c r="J68" s="55"/>
      <c r="K68" s="55"/>
    </row>
    <row r="69" spans="1:11" s="16" customFormat="1" ht="15" x14ac:dyDescent="0.25">
      <c r="A69" s="67"/>
      <c r="B69" s="69" t="s">
        <v>257</v>
      </c>
      <c r="C69" s="141">
        <f>SUM(C62:C68)+C59+C56+C55</f>
        <v>80</v>
      </c>
      <c r="D69" s="141">
        <f>SUM(D62:D68)+D59+D56+D55</f>
        <v>80</v>
      </c>
      <c r="E69" s="55"/>
      <c r="F69" s="55"/>
      <c r="G69" s="55"/>
      <c r="H69" s="55"/>
      <c r="I69" s="55"/>
      <c r="J69" s="55"/>
      <c r="K69" s="55"/>
    </row>
    <row r="70" spans="1:11" s="16" customFormat="1" x14ac:dyDescent="0.2">
      <c r="C70" s="47"/>
      <c r="D70" s="47"/>
      <c r="E70" s="55"/>
      <c r="F70" s="55"/>
      <c r="G70" s="55"/>
      <c r="H70" s="55"/>
      <c r="I70" s="55"/>
      <c r="J70" s="55"/>
      <c r="K70" s="55"/>
    </row>
    <row r="71" spans="1:11" s="16" customFormat="1" ht="15" x14ac:dyDescent="0.25">
      <c r="A71" s="136" t="s">
        <v>354</v>
      </c>
      <c r="B71" s="137"/>
      <c r="C71" s="66"/>
      <c r="D71" s="66"/>
      <c r="E71" s="55"/>
      <c r="F71" s="55"/>
      <c r="G71" s="55"/>
      <c r="H71" s="55"/>
      <c r="I71" s="55"/>
      <c r="J71" s="55"/>
      <c r="K71" s="55"/>
    </row>
    <row r="72" spans="1:11" s="16" customFormat="1" x14ac:dyDescent="0.2">
      <c r="A72" s="138" t="s">
        <v>101</v>
      </c>
      <c r="B72" s="138"/>
      <c r="C72" s="68">
        <v>6</v>
      </c>
      <c r="D72" s="68">
        <v>6</v>
      </c>
      <c r="E72" s="55"/>
      <c r="F72" s="55"/>
      <c r="G72" s="55"/>
      <c r="H72" s="55"/>
      <c r="I72" s="55"/>
      <c r="J72" s="55"/>
      <c r="K72" s="55"/>
    </row>
    <row r="73" spans="1:11" s="16" customFormat="1" x14ac:dyDescent="0.2">
      <c r="A73" s="138" t="s">
        <v>259</v>
      </c>
      <c r="B73" s="138"/>
      <c r="C73" s="68">
        <v>6</v>
      </c>
      <c r="D73" s="68">
        <v>6</v>
      </c>
      <c r="E73" s="55"/>
      <c r="F73" s="55"/>
      <c r="G73" s="55"/>
      <c r="H73" s="55"/>
      <c r="I73" s="55"/>
      <c r="J73" s="55"/>
      <c r="K73" s="55"/>
    </row>
    <row r="74" spans="1:11" s="16" customFormat="1" x14ac:dyDescent="0.2">
      <c r="C74" s="47"/>
      <c r="D74" s="47"/>
      <c r="E74" s="55"/>
      <c r="F74" s="55"/>
      <c r="G74" s="55"/>
      <c r="H74" s="55"/>
      <c r="I74" s="55"/>
      <c r="J74" s="55"/>
      <c r="K74" s="55"/>
    </row>
    <row r="75" spans="1:11" s="16" customFormat="1" ht="15" x14ac:dyDescent="0.25">
      <c r="A75" s="64" t="s">
        <v>154</v>
      </c>
      <c r="B75" s="65"/>
      <c r="C75" s="66"/>
      <c r="D75" s="66"/>
      <c r="E75" s="55"/>
      <c r="F75" s="55"/>
      <c r="G75" s="55"/>
      <c r="H75" s="55"/>
      <c r="I75" s="55"/>
      <c r="J75" s="55"/>
      <c r="K75" s="55"/>
    </row>
    <row r="76" spans="1:11" s="16" customFormat="1" x14ac:dyDescent="0.2">
      <c r="A76" s="67"/>
      <c r="B76" s="67" t="s">
        <v>180</v>
      </c>
      <c r="C76" s="68">
        <v>150</v>
      </c>
      <c r="D76" s="68">
        <v>150</v>
      </c>
      <c r="E76" s="55"/>
      <c r="F76" s="55"/>
      <c r="G76" s="55"/>
      <c r="H76" s="55"/>
      <c r="I76" s="55"/>
      <c r="J76" s="55"/>
      <c r="K76" s="55"/>
    </row>
    <row r="77" spans="1:11" s="16" customFormat="1" x14ac:dyDescent="0.2">
      <c r="A77" s="67"/>
      <c r="B77" s="67" t="s">
        <v>181</v>
      </c>
      <c r="C77" s="68">
        <v>200</v>
      </c>
      <c r="D77" s="68">
        <v>200</v>
      </c>
      <c r="E77" s="55"/>
      <c r="F77" s="55"/>
      <c r="G77" s="55"/>
      <c r="H77" s="55"/>
      <c r="I77" s="55"/>
      <c r="J77" s="55"/>
      <c r="K77" s="55"/>
    </row>
    <row r="78" spans="1:11" x14ac:dyDescent="0.2"/>
    <row r="79" spans="1:11" ht="15" x14ac:dyDescent="0.25">
      <c r="A79" s="71" t="s">
        <v>258</v>
      </c>
      <c r="B79" s="72"/>
      <c r="C79" s="78">
        <f>(C69+SUM(C49:C52)+C46)</f>
        <v>114</v>
      </c>
      <c r="D79" s="78">
        <f>(D69+SUM(D49:D52)+D46)</f>
        <v>114</v>
      </c>
    </row>
    <row r="65537" x14ac:dyDescent="0.2"/>
    <row r="65538" x14ac:dyDescent="0.2"/>
    <row r="65539" x14ac:dyDescent="0.2"/>
    <row r="65540" x14ac:dyDescent="0.2"/>
    <row r="65541" x14ac:dyDescent="0.2"/>
  </sheetData>
  <sheetProtection algorithmName="SHA-512" hashValue="aFYPIjY2vOFDIIVdpmJWOvAA22EunDI03bNPbvgQxMxJYuVRpxZoxKfJR4SnmfE0kCKDFXfoHFXSJ15iaU48RQ==" saltValue="jZZdc75R1Vuty3hQcUOukA==" spinCount="100000" sheet="1" selectLockedCells="1"/>
  <mergeCells count="3">
    <mergeCell ref="A6:B6"/>
    <mergeCell ref="H3:J3"/>
    <mergeCell ref="H4:J4"/>
  </mergeCells>
  <phoneticPr fontId="3" type="noConversion"/>
  <pageMargins left="0.75" right="0.75" top="1" bottom="1" header="0.5" footer="0.5"/>
  <pageSetup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K44"/>
  <sheetViews>
    <sheetView showGridLines="0" workbookViewId="0">
      <pane ySplit="5" topLeftCell="A30" activePane="bottomLeft" state="frozen"/>
      <selection activeCell="E10" sqref="E10"/>
      <selection pane="bottomLeft" activeCell="C37" sqref="C37:D38"/>
    </sheetView>
  </sheetViews>
  <sheetFormatPr defaultColWidth="0" defaultRowHeight="12.75" zeroHeight="1" x14ac:dyDescent="0.2"/>
  <cols>
    <col min="1" max="1" width="5.5703125" customWidth="1"/>
    <col min="2" max="2" width="82.7109375" customWidth="1"/>
    <col min="3" max="3" width="15.42578125" style="49" customWidth="1"/>
    <col min="4" max="4" width="16.5703125" style="49" customWidth="1"/>
    <col min="5" max="5" width="6" style="58" customWidth="1"/>
    <col min="6" max="6" width="10.140625" style="49" customWidth="1"/>
    <col min="7" max="7" width="12.7109375" style="49" customWidth="1"/>
    <col min="8" max="10" width="9.140625" style="49" customWidth="1"/>
    <col min="11" max="11" width="9.140625" style="58" customWidth="1"/>
    <col min="12" max="16384" width="9.140625" style="49" hidden="1"/>
  </cols>
  <sheetData>
    <row r="1" spans="1:10" ht="13.5" thickBot="1" x14ac:dyDescent="0.25">
      <c r="C1" s="50"/>
      <c r="D1" s="50"/>
      <c r="F1" s="58"/>
      <c r="G1" s="58"/>
      <c r="H1" s="58"/>
      <c r="I1" s="58"/>
      <c r="J1" s="58"/>
    </row>
    <row r="2" spans="1:10" ht="15.75" thickBot="1" x14ac:dyDescent="0.3">
      <c r="C2" s="50"/>
      <c r="D2" s="50"/>
      <c r="F2" s="73"/>
      <c r="G2" s="74" t="s">
        <v>282</v>
      </c>
      <c r="H2" s="155" t="str">
        <f>'Input - 1'!H3:J3</f>
        <v>ABC Ltd.</v>
      </c>
      <c r="I2" s="156"/>
      <c r="J2" s="157"/>
    </row>
    <row r="3" spans="1:10" ht="15.75" thickBot="1" x14ac:dyDescent="0.3">
      <c r="C3" s="50"/>
      <c r="D3" s="50"/>
      <c r="F3" s="75"/>
      <c r="G3" s="76" t="s">
        <v>283</v>
      </c>
      <c r="H3" s="158" t="str">
        <f>'Input - 1'!H4:J4</f>
        <v>Q1</v>
      </c>
      <c r="I3" s="159"/>
      <c r="J3" s="160"/>
    </row>
    <row r="4" spans="1:10" x14ac:dyDescent="0.2">
      <c r="C4" s="50"/>
      <c r="D4" s="50"/>
      <c r="F4" s="58"/>
      <c r="G4" s="58"/>
      <c r="H4" s="58"/>
      <c r="I4" s="58"/>
      <c r="J4" s="58"/>
    </row>
    <row r="5" spans="1:10" ht="15" x14ac:dyDescent="0.25">
      <c r="A5" s="146" t="s">
        <v>255</v>
      </c>
      <c r="B5" s="146"/>
      <c r="C5" s="59" t="s">
        <v>253</v>
      </c>
      <c r="D5" s="59" t="s">
        <v>254</v>
      </c>
      <c r="F5" s="58"/>
      <c r="G5" s="58"/>
      <c r="H5" s="58"/>
      <c r="I5" s="58"/>
      <c r="J5" s="58"/>
    </row>
    <row r="6" spans="1:10" x14ac:dyDescent="0.2">
      <c r="A6" s="60" t="s">
        <v>152</v>
      </c>
      <c r="B6" s="61"/>
      <c r="C6" s="62"/>
      <c r="D6" s="62"/>
      <c r="F6" s="58"/>
      <c r="G6" s="58"/>
      <c r="H6" s="58"/>
      <c r="I6" s="58"/>
      <c r="J6" s="58"/>
    </row>
    <row r="7" spans="1:10" x14ac:dyDescent="0.2">
      <c r="A7" s="79"/>
      <c r="B7" s="79" t="s">
        <v>351</v>
      </c>
      <c r="C7" s="142"/>
      <c r="D7" s="142"/>
      <c r="F7" s="58"/>
      <c r="G7" s="58"/>
      <c r="H7" s="58"/>
      <c r="I7" s="58"/>
      <c r="J7" s="58"/>
    </row>
    <row r="8" spans="1:10" x14ac:dyDescent="0.2">
      <c r="A8" s="79"/>
      <c r="B8" s="135" t="s">
        <v>352</v>
      </c>
      <c r="C8" s="83">
        <v>50</v>
      </c>
      <c r="D8" s="83">
        <v>30</v>
      </c>
      <c r="F8" s="58"/>
      <c r="G8" s="58"/>
      <c r="H8" s="58"/>
      <c r="I8" s="58"/>
      <c r="J8" s="58"/>
    </row>
    <row r="9" spans="1:10" x14ac:dyDescent="0.2">
      <c r="A9" s="79"/>
      <c r="B9" s="80" t="s">
        <v>200</v>
      </c>
      <c r="C9" s="83">
        <v>40</v>
      </c>
      <c r="D9" s="83">
        <v>20</v>
      </c>
      <c r="F9" s="58"/>
      <c r="G9" s="58"/>
      <c r="H9" s="58"/>
      <c r="I9" s="58"/>
      <c r="J9" s="58"/>
    </row>
    <row r="10" spans="1:10" x14ac:dyDescent="0.2">
      <c r="A10" s="79"/>
      <c r="B10" s="135" t="s">
        <v>54</v>
      </c>
      <c r="C10" s="83">
        <v>120</v>
      </c>
      <c r="D10" s="83">
        <v>150</v>
      </c>
      <c r="F10" s="58"/>
      <c r="G10" s="58"/>
      <c r="H10" s="58"/>
      <c r="I10" s="58"/>
      <c r="J10" s="58"/>
    </row>
    <row r="11" spans="1:10" x14ac:dyDescent="0.2">
      <c r="A11" s="79"/>
      <c r="B11" s="80" t="s">
        <v>275</v>
      </c>
      <c r="C11" s="83">
        <v>120</v>
      </c>
      <c r="D11" s="83">
        <v>120</v>
      </c>
      <c r="F11" s="58"/>
      <c r="G11" s="58"/>
      <c r="H11" s="58"/>
      <c r="I11" s="58"/>
      <c r="J11" s="58"/>
    </row>
    <row r="12" spans="1:10" x14ac:dyDescent="0.2">
      <c r="A12" s="79"/>
      <c r="B12" s="80" t="s">
        <v>178</v>
      </c>
      <c r="C12" s="83">
        <v>120</v>
      </c>
      <c r="D12" s="83">
        <v>150</v>
      </c>
      <c r="F12" s="58"/>
      <c r="G12" s="58"/>
      <c r="H12" s="58"/>
      <c r="I12" s="58"/>
      <c r="J12" s="58"/>
    </row>
    <row r="13" spans="1:10" x14ac:dyDescent="0.2">
      <c r="A13" s="79"/>
      <c r="B13" s="80" t="s">
        <v>177</v>
      </c>
      <c r="C13" s="83">
        <v>120</v>
      </c>
      <c r="D13" s="83">
        <v>150</v>
      </c>
      <c r="F13" s="58"/>
      <c r="G13" s="58"/>
      <c r="H13" s="58"/>
      <c r="I13" s="58"/>
      <c r="J13" s="58"/>
    </row>
    <row r="14" spans="1:10" x14ac:dyDescent="0.2">
      <c r="A14" s="153" t="s">
        <v>280</v>
      </c>
      <c r="B14" s="154"/>
      <c r="C14" s="83">
        <v>1000</v>
      </c>
      <c r="D14" s="83">
        <v>1200</v>
      </c>
      <c r="F14" s="58"/>
      <c r="G14" s="58"/>
      <c r="H14" s="58"/>
      <c r="I14" s="58"/>
      <c r="J14" s="58"/>
    </row>
    <row r="15" spans="1:10" x14ac:dyDescent="0.2">
      <c r="A15" s="79"/>
      <c r="B15" s="80"/>
      <c r="C15" s="142"/>
      <c r="D15" s="142"/>
      <c r="F15" s="58"/>
      <c r="G15" s="58"/>
      <c r="H15" s="58"/>
      <c r="I15" s="58"/>
      <c r="J15" s="58"/>
    </row>
    <row r="16" spans="1:10" x14ac:dyDescent="0.2">
      <c r="A16" s="79"/>
      <c r="B16" s="79" t="s">
        <v>350</v>
      </c>
      <c r="C16" s="142"/>
      <c r="D16" s="142"/>
      <c r="F16" s="58"/>
      <c r="G16" s="58"/>
      <c r="H16" s="58"/>
      <c r="I16" s="58"/>
      <c r="J16" s="58"/>
    </row>
    <row r="17" spans="1:10" x14ac:dyDescent="0.2">
      <c r="A17" s="80"/>
      <c r="B17" s="135" t="s">
        <v>353</v>
      </c>
      <c r="C17" s="83">
        <v>30</v>
      </c>
      <c r="D17" s="83">
        <v>60</v>
      </c>
      <c r="F17" s="58"/>
      <c r="G17" s="58"/>
      <c r="H17" s="58"/>
      <c r="I17" s="58"/>
      <c r="J17" s="58"/>
    </row>
    <row r="18" spans="1:10" x14ac:dyDescent="0.2">
      <c r="A18" s="80"/>
      <c r="B18" s="80" t="s">
        <v>201</v>
      </c>
      <c r="C18" s="83">
        <v>20</v>
      </c>
      <c r="D18" s="83">
        <v>40</v>
      </c>
      <c r="F18" s="58"/>
      <c r="G18" s="58"/>
      <c r="H18" s="58"/>
      <c r="I18" s="58"/>
      <c r="J18" s="58"/>
    </row>
    <row r="19" spans="1:10" x14ac:dyDescent="0.2">
      <c r="A19" s="80"/>
      <c r="B19" s="80" t="s">
        <v>268</v>
      </c>
      <c r="C19" s="83">
        <v>80</v>
      </c>
      <c r="D19" s="83">
        <v>70</v>
      </c>
      <c r="F19" s="58"/>
      <c r="G19" s="58"/>
      <c r="H19" s="58"/>
      <c r="I19" s="58"/>
      <c r="J19" s="58"/>
    </row>
    <row r="20" spans="1:10" x14ac:dyDescent="0.2">
      <c r="A20" s="80"/>
      <c r="B20" s="80" t="s">
        <v>270</v>
      </c>
      <c r="C20" s="83">
        <v>70</v>
      </c>
      <c r="D20" s="83">
        <v>70</v>
      </c>
      <c r="F20" s="58"/>
      <c r="G20" s="58"/>
      <c r="H20" s="58"/>
      <c r="I20" s="58"/>
      <c r="J20" s="58"/>
    </row>
    <row r="21" spans="1:10" x14ac:dyDescent="0.2">
      <c r="A21" s="80"/>
      <c r="B21" s="81" t="s">
        <v>183</v>
      </c>
      <c r="C21" s="83">
        <v>100</v>
      </c>
      <c r="D21" s="83">
        <v>90</v>
      </c>
      <c r="F21" s="58"/>
      <c r="G21" s="58"/>
      <c r="H21" s="58"/>
      <c r="I21" s="58"/>
      <c r="J21" s="58"/>
    </row>
    <row r="22" spans="1:10" x14ac:dyDescent="0.2">
      <c r="A22" s="80"/>
      <c r="B22" s="80" t="s">
        <v>153</v>
      </c>
      <c r="C22" s="83">
        <v>100</v>
      </c>
      <c r="D22" s="83">
        <v>90</v>
      </c>
      <c r="F22" s="58"/>
      <c r="G22" s="58"/>
      <c r="H22" s="58"/>
      <c r="I22" s="58"/>
      <c r="J22" s="58"/>
    </row>
    <row r="23" spans="1:10" x14ac:dyDescent="0.2">
      <c r="A23" s="80"/>
      <c r="B23" s="80" t="s">
        <v>134</v>
      </c>
      <c r="C23" s="83">
        <v>100</v>
      </c>
      <c r="D23" s="83">
        <v>90</v>
      </c>
      <c r="F23" s="58"/>
      <c r="G23" s="58"/>
      <c r="H23" s="58"/>
      <c r="I23" s="58"/>
      <c r="J23" s="58"/>
    </row>
    <row r="24" spans="1:10" x14ac:dyDescent="0.2">
      <c r="A24" s="80"/>
      <c r="B24" s="80" t="s">
        <v>273</v>
      </c>
      <c r="C24" s="83">
        <v>100</v>
      </c>
      <c r="D24" s="83">
        <v>90</v>
      </c>
      <c r="F24" s="58"/>
      <c r="G24" s="58"/>
      <c r="H24" s="58"/>
      <c r="I24" s="58"/>
      <c r="J24" s="58"/>
    </row>
    <row r="25" spans="1:10" x14ac:dyDescent="0.2">
      <c r="A25" s="80"/>
      <c r="B25" s="80" t="s">
        <v>160</v>
      </c>
      <c r="C25" s="83">
        <v>100</v>
      </c>
      <c r="D25" s="83">
        <v>90</v>
      </c>
      <c r="F25" s="58"/>
      <c r="G25" s="58"/>
      <c r="H25" s="58"/>
      <c r="I25" s="58"/>
      <c r="J25" s="58"/>
    </row>
    <row r="26" spans="1:10" x14ac:dyDescent="0.2">
      <c r="A26" s="80"/>
      <c r="B26" s="80" t="s">
        <v>266</v>
      </c>
      <c r="C26" s="83">
        <v>100</v>
      </c>
      <c r="D26" s="83">
        <v>90</v>
      </c>
      <c r="F26" s="58"/>
      <c r="G26" s="58"/>
      <c r="H26" s="58"/>
      <c r="I26" s="58"/>
      <c r="J26" s="58"/>
    </row>
    <row r="27" spans="1:10" x14ac:dyDescent="0.2">
      <c r="A27" s="79" t="s">
        <v>281</v>
      </c>
      <c r="B27" s="80"/>
      <c r="C27" s="83">
        <v>800</v>
      </c>
      <c r="D27" s="83">
        <v>800</v>
      </c>
      <c r="F27" s="58"/>
      <c r="G27" s="58"/>
      <c r="H27" s="58"/>
      <c r="I27" s="58"/>
      <c r="J27" s="58"/>
    </row>
    <row r="28" spans="1:10" x14ac:dyDescent="0.2">
      <c r="A28" s="30"/>
      <c r="B28" s="30"/>
      <c r="F28" s="58"/>
      <c r="G28" s="58"/>
      <c r="H28" s="58"/>
      <c r="I28" s="58"/>
      <c r="J28" s="58"/>
    </row>
    <row r="29" spans="1:10" x14ac:dyDescent="0.2">
      <c r="A29" s="60" t="s">
        <v>147</v>
      </c>
      <c r="B29" s="61"/>
      <c r="C29" s="62"/>
      <c r="D29" s="62"/>
      <c r="F29" s="58"/>
      <c r="G29" s="58"/>
      <c r="H29" s="58"/>
      <c r="I29" s="58"/>
      <c r="J29" s="58"/>
    </row>
    <row r="30" spans="1:10" x14ac:dyDescent="0.2">
      <c r="A30" s="80"/>
      <c r="B30" s="80" t="s">
        <v>148</v>
      </c>
      <c r="C30" s="83">
        <v>500</v>
      </c>
      <c r="D30" s="83">
        <v>500</v>
      </c>
      <c r="F30" s="58"/>
      <c r="G30" s="58"/>
      <c r="H30" s="58"/>
      <c r="I30" s="58"/>
      <c r="J30" s="58"/>
    </row>
    <row r="31" spans="1:10" x14ac:dyDescent="0.2">
      <c r="A31" s="80"/>
      <c r="B31" s="80" t="s">
        <v>149</v>
      </c>
      <c r="C31" s="83">
        <v>300</v>
      </c>
      <c r="D31" s="83">
        <v>300</v>
      </c>
      <c r="F31" s="58"/>
      <c r="G31" s="58"/>
      <c r="H31" s="58"/>
      <c r="I31" s="58"/>
      <c r="J31" s="58"/>
    </row>
    <row r="32" spans="1:10" x14ac:dyDescent="0.2">
      <c r="A32" s="80"/>
      <c r="B32" s="80" t="s">
        <v>271</v>
      </c>
      <c r="C32" s="142">
        <f>C31+C22</f>
        <v>400</v>
      </c>
      <c r="D32" s="142">
        <f>D31+D22</f>
        <v>390</v>
      </c>
      <c r="F32" s="58"/>
      <c r="G32" s="58"/>
      <c r="H32" s="58"/>
      <c r="I32" s="58"/>
      <c r="J32" s="58"/>
    </row>
    <row r="33" spans="1:10" x14ac:dyDescent="0.2">
      <c r="A33" s="80"/>
      <c r="B33" s="80" t="s">
        <v>151</v>
      </c>
      <c r="C33" s="142">
        <f>C31-C25</f>
        <v>200</v>
      </c>
      <c r="D33" s="142">
        <f>D31-D25</f>
        <v>210</v>
      </c>
      <c r="F33" s="58"/>
      <c r="G33" s="58"/>
      <c r="H33" s="58"/>
      <c r="I33" s="58"/>
      <c r="J33" s="58"/>
    </row>
    <row r="34" spans="1:10" x14ac:dyDescent="0.2">
      <c r="A34" s="80"/>
      <c r="B34" s="82" t="s">
        <v>265</v>
      </c>
      <c r="C34" s="142">
        <f>C31+C26-C13</f>
        <v>280</v>
      </c>
      <c r="D34" s="142">
        <f>D31+D26-D13</f>
        <v>240</v>
      </c>
      <c r="F34" s="58"/>
      <c r="G34" s="58"/>
      <c r="H34" s="58"/>
      <c r="I34" s="58"/>
      <c r="J34" s="58"/>
    </row>
    <row r="35" spans="1:10" x14ac:dyDescent="0.2">
      <c r="F35" s="58"/>
      <c r="G35" s="58"/>
      <c r="H35" s="58"/>
      <c r="I35" s="58"/>
      <c r="J35" s="58"/>
    </row>
    <row r="36" spans="1:10" x14ac:dyDescent="0.2">
      <c r="A36" s="60" t="s">
        <v>150</v>
      </c>
      <c r="B36" s="61"/>
      <c r="C36" s="62"/>
      <c r="D36" s="62"/>
      <c r="F36" s="58"/>
      <c r="G36" s="58"/>
      <c r="H36" s="58"/>
      <c r="I36" s="58"/>
      <c r="J36" s="58"/>
    </row>
    <row r="37" spans="1:10" x14ac:dyDescent="0.2">
      <c r="A37" s="80"/>
      <c r="B37" s="80" t="s">
        <v>260</v>
      </c>
      <c r="C37" s="83">
        <v>100</v>
      </c>
      <c r="D37" s="83">
        <v>100</v>
      </c>
      <c r="F37" s="58"/>
      <c r="G37" s="58"/>
      <c r="H37" s="58"/>
      <c r="I37" s="58"/>
      <c r="J37" s="58"/>
    </row>
    <row r="38" spans="1:10" x14ac:dyDescent="0.2">
      <c r="A38" s="80"/>
      <c r="B38" s="80" t="s">
        <v>261</v>
      </c>
      <c r="C38" s="83">
        <v>80</v>
      </c>
      <c r="D38" s="83">
        <v>80</v>
      </c>
      <c r="F38" s="58"/>
      <c r="G38" s="58"/>
      <c r="H38" s="58"/>
      <c r="I38" s="58"/>
      <c r="J38" s="58"/>
    </row>
    <row r="39" spans="1:10" x14ac:dyDescent="0.2">
      <c r="F39" s="58"/>
      <c r="G39" s="58"/>
      <c r="H39" s="58"/>
      <c r="I39" s="58"/>
      <c r="J39" s="58"/>
    </row>
    <row r="40" spans="1:10" x14ac:dyDescent="0.2">
      <c r="A40" s="60" t="s">
        <v>154</v>
      </c>
      <c r="B40" s="61"/>
      <c r="C40" s="62"/>
      <c r="D40" s="62"/>
      <c r="F40" s="58"/>
      <c r="G40" s="58"/>
      <c r="H40" s="58"/>
      <c r="I40" s="58"/>
      <c r="J40" s="58"/>
    </row>
    <row r="41" spans="1:10" x14ac:dyDescent="0.2">
      <c r="A41" s="80"/>
      <c r="B41" s="80" t="s">
        <v>274</v>
      </c>
      <c r="C41" s="83">
        <v>100</v>
      </c>
      <c r="D41" s="83">
        <v>100</v>
      </c>
      <c r="F41" s="58"/>
      <c r="G41" s="58"/>
      <c r="H41" s="58"/>
      <c r="I41" s="58"/>
      <c r="J41" s="58"/>
    </row>
    <row r="42" spans="1:10" x14ac:dyDescent="0.2">
      <c r="A42" s="80"/>
      <c r="B42" s="80"/>
      <c r="C42" s="83"/>
      <c r="D42" s="83"/>
      <c r="F42" s="58"/>
      <c r="G42" s="58"/>
      <c r="H42" s="58"/>
      <c r="I42" s="58"/>
      <c r="J42" s="58"/>
    </row>
    <row r="43" spans="1:10" hidden="1" x14ac:dyDescent="0.2">
      <c r="F43" s="58"/>
      <c r="G43" s="58"/>
      <c r="H43" s="58"/>
      <c r="I43" s="58"/>
      <c r="J43" s="58"/>
    </row>
    <row r="44" spans="1:10" hidden="1" x14ac:dyDescent="0.2">
      <c r="F44" s="58"/>
      <c r="G44" s="58"/>
      <c r="H44" s="58"/>
      <c r="I44" s="58"/>
      <c r="J44" s="58"/>
    </row>
  </sheetData>
  <sheetProtection algorithmName="SHA-512" hashValue="WPY0kYFY3UOvWmyDaFg3woF/P9JHmbi4CNpoYtJOL8k/Uwyj/FrdHZpVFFcdhj+W/mrAdIjwA6v2csVRTIh5Vw==" saltValue="D4PBJriuRxd9cPDWCmD9ng==" spinCount="100000" sheet="1" selectLockedCells="1"/>
  <mergeCells count="4">
    <mergeCell ref="A5:B5"/>
    <mergeCell ref="A14:B14"/>
    <mergeCell ref="H2:J2"/>
    <mergeCell ref="H3:J3"/>
  </mergeCells>
  <phoneticPr fontId="3" type="noConversion"/>
  <pageMargins left="0.75" right="0.75" top="1" bottom="1" header="0.5" footer="0.5"/>
  <pageSetup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H383"/>
  <sheetViews>
    <sheetView showGridLines="0" topLeftCell="A3" workbookViewId="0">
      <selection activeCell="A3" sqref="A3:A10"/>
    </sheetView>
  </sheetViews>
  <sheetFormatPr defaultColWidth="0" defaultRowHeight="12.75" zeroHeight="1" x14ac:dyDescent="0.2"/>
  <cols>
    <col min="1" max="1" width="5" style="49" customWidth="1"/>
    <col min="2" max="2" width="3.5703125" customWidth="1"/>
    <col min="3" max="3" width="17.7109375" style="15" bestFit="1" customWidth="1"/>
    <col min="4" max="4" width="29.140625" customWidth="1"/>
    <col min="5" max="5" width="31.7109375" customWidth="1"/>
    <col min="6" max="6" width="32" customWidth="1"/>
    <col min="7" max="7" width="9.7109375" customWidth="1"/>
  </cols>
  <sheetData>
    <row r="1" spans="1:8" x14ac:dyDescent="0.2"/>
    <row r="2" spans="1:8" x14ac:dyDescent="0.2"/>
    <row r="3" spans="1:8" s="17" customFormat="1" ht="27" customHeight="1" x14ac:dyDescent="0.2">
      <c r="A3" s="53"/>
      <c r="B3" s="26"/>
      <c r="C3" s="26"/>
      <c r="D3" s="27"/>
      <c r="E3" s="27"/>
      <c r="F3" s="27"/>
    </row>
    <row r="4" spans="1:8" x14ac:dyDescent="0.2"/>
    <row r="5" spans="1:8" x14ac:dyDescent="0.2">
      <c r="B5" s="91" t="s">
        <v>39</v>
      </c>
      <c r="C5" s="92" t="s">
        <v>46</v>
      </c>
      <c r="D5" s="93" t="s">
        <v>47</v>
      </c>
      <c r="E5" s="93" t="s">
        <v>48</v>
      </c>
      <c r="F5" s="93" t="s">
        <v>49</v>
      </c>
    </row>
    <row r="6" spans="1:8" ht="76.5" x14ac:dyDescent="0.2">
      <c r="B6" s="87">
        <v>1</v>
      </c>
      <c r="C6" s="88" t="s">
        <v>2</v>
      </c>
      <c r="D6" s="89" t="s">
        <v>286</v>
      </c>
      <c r="E6" s="90" t="s">
        <v>93</v>
      </c>
      <c r="F6" s="90" t="s">
        <v>107</v>
      </c>
    </row>
    <row r="7" spans="1:8" ht="38.25" x14ac:dyDescent="0.2">
      <c r="B7" s="87">
        <v>2</v>
      </c>
      <c r="C7" s="88" t="s">
        <v>50</v>
      </c>
      <c r="D7" s="89" t="s">
        <v>287</v>
      </c>
      <c r="E7" s="90" t="s">
        <v>92</v>
      </c>
      <c r="F7" s="90" t="s">
        <v>91</v>
      </c>
      <c r="H7" s="29"/>
    </row>
    <row r="8" spans="1:8" ht="76.5" x14ac:dyDescent="0.2">
      <c r="B8" s="87">
        <v>3</v>
      </c>
      <c r="C8" s="88" t="s">
        <v>3</v>
      </c>
      <c r="D8" s="89" t="s">
        <v>288</v>
      </c>
      <c r="E8" s="90" t="s">
        <v>99</v>
      </c>
      <c r="F8" s="90" t="s">
        <v>107</v>
      </c>
    </row>
    <row r="9" spans="1:8" ht="51" x14ac:dyDescent="0.2">
      <c r="B9" s="87">
        <v>4</v>
      </c>
      <c r="C9" s="88" t="s">
        <v>4</v>
      </c>
      <c r="D9" s="89" t="s">
        <v>289</v>
      </c>
      <c r="E9" s="90" t="s">
        <v>99</v>
      </c>
      <c r="F9" s="90" t="s">
        <v>258</v>
      </c>
    </row>
    <row r="10" spans="1:8" ht="51" x14ac:dyDescent="0.2">
      <c r="B10" s="87">
        <v>5</v>
      </c>
      <c r="C10" s="88" t="s">
        <v>5</v>
      </c>
      <c r="D10" s="89" t="s">
        <v>290</v>
      </c>
      <c r="E10" s="90" t="s">
        <v>99</v>
      </c>
      <c r="F10" s="89" t="s">
        <v>291</v>
      </c>
    </row>
    <row r="11" spans="1:8" x14ac:dyDescent="0.2">
      <c r="B11" s="22"/>
      <c r="C11" s="23"/>
      <c r="D11" s="24"/>
      <c r="E11" s="25"/>
      <c r="F11" s="24"/>
    </row>
    <row r="12" spans="1:8" s="30" customFormat="1" ht="27" customHeight="1" x14ac:dyDescent="0.2">
      <c r="A12" s="54"/>
      <c r="B12" s="161"/>
      <c r="C12" s="161"/>
      <c r="D12" s="161"/>
      <c r="E12" s="161"/>
      <c r="F12" s="161"/>
    </row>
    <row r="13" spans="1:8" x14ac:dyDescent="0.2">
      <c r="B13" s="10"/>
      <c r="C13" s="11"/>
      <c r="D13" s="10"/>
      <c r="E13" s="10"/>
      <c r="F13" s="10"/>
    </row>
    <row r="14" spans="1:8" x14ac:dyDescent="0.2">
      <c r="B14" s="91" t="s">
        <v>39</v>
      </c>
      <c r="C14" s="92" t="s">
        <v>46</v>
      </c>
      <c r="D14" s="93" t="s">
        <v>47</v>
      </c>
      <c r="E14" s="93" t="s">
        <v>48</v>
      </c>
      <c r="F14" s="93" t="s">
        <v>49</v>
      </c>
    </row>
    <row r="15" spans="1:8" ht="51" x14ac:dyDescent="0.2">
      <c r="B15" s="94">
        <v>1</v>
      </c>
      <c r="C15" s="95" t="s">
        <v>51</v>
      </c>
      <c r="D15" s="96" t="s">
        <v>292</v>
      </c>
      <c r="E15" s="97" t="s">
        <v>104</v>
      </c>
      <c r="F15" s="97" t="s">
        <v>119</v>
      </c>
    </row>
    <row r="16" spans="1:8" ht="63.75" x14ac:dyDescent="0.2">
      <c r="B16" s="94">
        <v>2</v>
      </c>
      <c r="C16" s="95" t="s">
        <v>225</v>
      </c>
      <c r="D16" s="96" t="s">
        <v>293</v>
      </c>
      <c r="E16" s="97" t="s">
        <v>104</v>
      </c>
      <c r="F16" s="97" t="s">
        <v>131</v>
      </c>
    </row>
    <row r="17" spans="1:6" ht="51" x14ac:dyDescent="0.2">
      <c r="B17" s="94">
        <v>3</v>
      </c>
      <c r="C17" s="95" t="s">
        <v>18</v>
      </c>
      <c r="D17" s="96" t="s">
        <v>294</v>
      </c>
      <c r="E17" s="97" t="s">
        <v>133</v>
      </c>
      <c r="F17" s="97" t="s">
        <v>105</v>
      </c>
    </row>
    <row r="18" spans="1:6" ht="51" x14ac:dyDescent="0.2">
      <c r="B18" s="94">
        <v>4</v>
      </c>
      <c r="C18" s="95" t="s">
        <v>9</v>
      </c>
      <c r="D18" s="96" t="s">
        <v>295</v>
      </c>
      <c r="E18" s="97" t="s">
        <v>132</v>
      </c>
      <c r="F18" s="97" t="s">
        <v>118</v>
      </c>
    </row>
    <row r="19" spans="1:6" ht="89.25" x14ac:dyDescent="0.2">
      <c r="B19" s="94">
        <v>5</v>
      </c>
      <c r="C19" s="95" t="s">
        <v>136</v>
      </c>
      <c r="D19" s="96" t="s">
        <v>296</v>
      </c>
      <c r="E19" s="97" t="s">
        <v>140</v>
      </c>
      <c r="F19" s="97" t="s">
        <v>139</v>
      </c>
    </row>
    <row r="20" spans="1:6" x14ac:dyDescent="0.2"/>
    <row r="21" spans="1:6" s="30" customFormat="1" ht="27" customHeight="1" x14ac:dyDescent="0.2">
      <c r="A21" s="54"/>
      <c r="B21" s="162"/>
      <c r="C21" s="162"/>
      <c r="D21" s="162"/>
      <c r="E21" s="162"/>
      <c r="F21" s="162"/>
    </row>
    <row r="22" spans="1:6" x14ac:dyDescent="0.2"/>
    <row r="23" spans="1:6" x14ac:dyDescent="0.2">
      <c r="B23" s="91" t="s">
        <v>39</v>
      </c>
      <c r="C23" s="92" t="s">
        <v>46</v>
      </c>
      <c r="D23" s="93" t="s">
        <v>47</v>
      </c>
      <c r="E23" s="93" t="s">
        <v>48</v>
      </c>
      <c r="F23" s="93" t="s">
        <v>49</v>
      </c>
    </row>
    <row r="24" spans="1:6" ht="25.5" x14ac:dyDescent="0.2">
      <c r="B24" s="87">
        <v>1</v>
      </c>
      <c r="C24" s="88" t="s">
        <v>12</v>
      </c>
      <c r="D24" s="89" t="s">
        <v>297</v>
      </c>
      <c r="E24" s="90" t="s">
        <v>144</v>
      </c>
      <c r="F24" s="90" t="s">
        <v>53</v>
      </c>
    </row>
    <row r="25" spans="1:6" ht="25.5" x14ac:dyDescent="0.2">
      <c r="B25" s="87">
        <v>2</v>
      </c>
      <c r="C25" s="88" t="s">
        <v>13</v>
      </c>
      <c r="D25" s="89" t="s">
        <v>298</v>
      </c>
      <c r="E25" s="90" t="s">
        <v>144</v>
      </c>
      <c r="F25" s="90" t="s">
        <v>146</v>
      </c>
    </row>
    <row r="26" spans="1:6" ht="38.25" x14ac:dyDescent="0.2">
      <c r="B26" s="87">
        <v>3</v>
      </c>
      <c r="C26" s="88" t="s">
        <v>15</v>
      </c>
      <c r="D26" s="89" t="s">
        <v>299</v>
      </c>
      <c r="E26" s="90" t="s">
        <v>167</v>
      </c>
      <c r="F26" s="90" t="s">
        <v>106</v>
      </c>
    </row>
    <row r="27" spans="1:6" ht="25.5" x14ac:dyDescent="0.2">
      <c r="B27" s="87">
        <v>4</v>
      </c>
      <c r="C27" s="88" t="s">
        <v>14</v>
      </c>
      <c r="D27" s="89" t="s">
        <v>300</v>
      </c>
      <c r="E27" s="90" t="s">
        <v>161</v>
      </c>
      <c r="F27" s="90" t="s">
        <v>52</v>
      </c>
    </row>
    <row r="28" spans="1:6" x14ac:dyDescent="0.2"/>
    <row r="29" spans="1:6" ht="26.25" customHeight="1" x14ac:dyDescent="0.2">
      <c r="B29" s="11"/>
      <c r="C29" s="11"/>
      <c r="D29" s="11"/>
      <c r="E29" s="11"/>
      <c r="F29" s="11"/>
    </row>
    <row r="30" spans="1:6" x14ac:dyDescent="0.2">
      <c r="B30" s="11"/>
      <c r="C30" s="11"/>
      <c r="D30" s="11"/>
      <c r="E30" s="11"/>
      <c r="F30" s="11"/>
    </row>
    <row r="31" spans="1:6" x14ac:dyDescent="0.2">
      <c r="B31" s="91" t="s">
        <v>39</v>
      </c>
      <c r="C31" s="92" t="s">
        <v>46</v>
      </c>
      <c r="D31" s="93" t="s">
        <v>47</v>
      </c>
      <c r="E31" s="93" t="s">
        <v>48</v>
      </c>
      <c r="F31" s="93" t="s">
        <v>49</v>
      </c>
    </row>
    <row r="32" spans="1:6" ht="25.5" x14ac:dyDescent="0.2">
      <c r="B32" s="87">
        <v>1</v>
      </c>
      <c r="C32" s="88" t="s">
        <v>61</v>
      </c>
      <c r="D32" s="89" t="s">
        <v>301</v>
      </c>
      <c r="E32" s="90" t="s">
        <v>176</v>
      </c>
      <c r="F32" s="90" t="s">
        <v>54</v>
      </c>
    </row>
    <row r="33" spans="1:6" ht="25.5" x14ac:dyDescent="0.2">
      <c r="B33" s="87">
        <v>2</v>
      </c>
      <c r="C33" s="88" t="s">
        <v>63</v>
      </c>
      <c r="D33" s="89" t="s">
        <v>302</v>
      </c>
      <c r="E33" s="90" t="s">
        <v>64</v>
      </c>
      <c r="F33" s="90" t="s">
        <v>54</v>
      </c>
    </row>
    <row r="34" spans="1:6" ht="38.25" x14ac:dyDescent="0.2">
      <c r="B34" s="87">
        <v>3</v>
      </c>
      <c r="C34" s="88" t="s">
        <v>62</v>
      </c>
      <c r="D34" s="89" t="s">
        <v>303</v>
      </c>
      <c r="E34" s="90" t="s">
        <v>169</v>
      </c>
      <c r="F34" s="90" t="s">
        <v>54</v>
      </c>
    </row>
    <row r="35" spans="1:6" ht="76.5" x14ac:dyDescent="0.2">
      <c r="B35" s="87">
        <v>4</v>
      </c>
      <c r="C35" s="88" t="s">
        <v>162</v>
      </c>
      <c r="D35" s="89" t="s">
        <v>304</v>
      </c>
      <c r="E35" s="90" t="s">
        <v>166</v>
      </c>
      <c r="F35" s="90" t="s">
        <v>276</v>
      </c>
    </row>
    <row r="36" spans="1:6" ht="51" x14ac:dyDescent="0.2">
      <c r="B36" s="87">
        <v>5</v>
      </c>
      <c r="C36" s="88" t="s">
        <v>168</v>
      </c>
      <c r="D36" s="89" t="s">
        <v>305</v>
      </c>
      <c r="E36" s="90" t="s">
        <v>165</v>
      </c>
      <c r="F36" s="90" t="s">
        <v>267</v>
      </c>
    </row>
    <row r="37" spans="1:6" ht="25.5" x14ac:dyDescent="0.2">
      <c r="B37" s="87">
        <v>6</v>
      </c>
      <c r="C37" s="88" t="s">
        <v>69</v>
      </c>
      <c r="D37" s="89" t="s">
        <v>306</v>
      </c>
      <c r="E37" s="90" t="s">
        <v>70</v>
      </c>
      <c r="F37" s="90" t="s">
        <v>71</v>
      </c>
    </row>
    <row r="38" spans="1:6" ht="54.75" customHeight="1" x14ac:dyDescent="0.2">
      <c r="B38" s="87">
        <v>7</v>
      </c>
      <c r="C38" s="88" t="s">
        <v>22</v>
      </c>
      <c r="D38" s="89" t="s">
        <v>307</v>
      </c>
      <c r="E38" s="90" t="s">
        <v>182</v>
      </c>
      <c r="F38" s="90" t="s">
        <v>54</v>
      </c>
    </row>
    <row r="39" spans="1:6" x14ac:dyDescent="0.2">
      <c r="B39" s="11"/>
      <c r="C39" s="11"/>
      <c r="D39" s="11"/>
      <c r="E39" s="11"/>
      <c r="F39" s="11"/>
    </row>
    <row r="40" spans="1:6" s="30" customFormat="1" ht="27" customHeight="1" x14ac:dyDescent="0.2">
      <c r="A40" s="54"/>
      <c r="B40" s="162"/>
      <c r="C40" s="162"/>
      <c r="D40" s="162"/>
      <c r="E40" s="162"/>
      <c r="F40" s="162"/>
    </row>
    <row r="41" spans="1:6" x14ac:dyDescent="0.2">
      <c r="B41" s="11"/>
      <c r="C41" s="11"/>
      <c r="D41" s="11"/>
      <c r="E41" s="11"/>
      <c r="F41" s="11"/>
    </row>
    <row r="42" spans="1:6" x14ac:dyDescent="0.2">
      <c r="B42" s="91" t="s">
        <v>39</v>
      </c>
      <c r="C42" s="92" t="s">
        <v>46</v>
      </c>
      <c r="D42" s="93" t="s">
        <v>47</v>
      </c>
      <c r="E42" s="93" t="s">
        <v>48</v>
      </c>
      <c r="F42" s="93" t="s">
        <v>49</v>
      </c>
    </row>
    <row r="43" spans="1:6" ht="55.5" customHeight="1" x14ac:dyDescent="0.2">
      <c r="B43" s="87">
        <v>1</v>
      </c>
      <c r="C43" s="88" t="s">
        <v>43</v>
      </c>
      <c r="D43" s="89" t="s">
        <v>308</v>
      </c>
      <c r="E43" s="90" t="s">
        <v>182</v>
      </c>
      <c r="F43" s="89" t="s">
        <v>309</v>
      </c>
    </row>
    <row r="44" spans="1:6" ht="28.5" customHeight="1" x14ac:dyDescent="0.2">
      <c r="B44" s="87">
        <v>2</v>
      </c>
      <c r="C44" s="88" t="s">
        <v>24</v>
      </c>
      <c r="D44" s="89" t="s">
        <v>310</v>
      </c>
      <c r="E44" s="90" t="s">
        <v>198</v>
      </c>
      <c r="F44" s="89" t="s">
        <v>311</v>
      </c>
    </row>
    <row r="45" spans="1:6" ht="39" customHeight="1" x14ac:dyDescent="0.2">
      <c r="B45" s="87">
        <v>3</v>
      </c>
      <c r="C45" s="88" t="s">
        <v>229</v>
      </c>
      <c r="D45" s="89" t="s">
        <v>312</v>
      </c>
      <c r="E45" s="90" t="s">
        <v>204</v>
      </c>
      <c r="F45" s="88" t="s">
        <v>205</v>
      </c>
    </row>
    <row r="46" spans="1:6" ht="29.25" customHeight="1" x14ac:dyDescent="0.2">
      <c r="B46" s="87">
        <v>4</v>
      </c>
      <c r="C46" s="88" t="s">
        <v>213</v>
      </c>
      <c r="D46" s="89" t="s">
        <v>313</v>
      </c>
      <c r="E46" s="90" t="s">
        <v>59</v>
      </c>
      <c r="F46" s="88" t="s">
        <v>206</v>
      </c>
    </row>
    <row r="47" spans="1:6" ht="29.25" customHeight="1" x14ac:dyDescent="0.2">
      <c r="B47" s="87">
        <v>5</v>
      </c>
      <c r="C47" s="88" t="s">
        <v>27</v>
      </c>
      <c r="D47" s="89" t="s">
        <v>314</v>
      </c>
      <c r="E47" s="90" t="s">
        <v>204</v>
      </c>
      <c r="F47" s="88" t="s">
        <v>277</v>
      </c>
    </row>
    <row r="48" spans="1:6" ht="51" x14ac:dyDescent="0.2">
      <c r="B48" s="87">
        <v>6</v>
      </c>
      <c r="C48" s="88" t="s">
        <v>212</v>
      </c>
      <c r="D48" s="89" t="s">
        <v>315</v>
      </c>
      <c r="E48" s="90" t="s">
        <v>60</v>
      </c>
      <c r="F48" s="90" t="s">
        <v>316</v>
      </c>
    </row>
    <row r="49" spans="2:6" ht="25.5" x14ac:dyDescent="0.2">
      <c r="B49" s="87">
        <v>7</v>
      </c>
      <c r="C49" s="88" t="s">
        <v>211</v>
      </c>
      <c r="D49" s="89" t="s">
        <v>317</v>
      </c>
      <c r="E49" s="90" t="s">
        <v>204</v>
      </c>
      <c r="F49" s="88" t="s">
        <v>278</v>
      </c>
    </row>
    <row r="50" spans="2:6" ht="25.5" x14ac:dyDescent="0.2">
      <c r="B50" s="87">
        <v>8</v>
      </c>
      <c r="C50" s="88" t="s">
        <v>29</v>
      </c>
      <c r="D50" s="89" t="s">
        <v>318</v>
      </c>
      <c r="E50" s="90" t="s">
        <v>56</v>
      </c>
      <c r="F50" s="90" t="s">
        <v>58</v>
      </c>
    </row>
    <row r="51" spans="2:6" ht="25.5" x14ac:dyDescent="0.2">
      <c r="B51" s="87">
        <v>9</v>
      </c>
      <c r="C51" s="88" t="s">
        <v>55</v>
      </c>
      <c r="D51" s="89" t="s">
        <v>319</v>
      </c>
      <c r="E51" s="90" t="s">
        <v>56</v>
      </c>
      <c r="F51" s="90" t="s">
        <v>57</v>
      </c>
    </row>
    <row r="52" spans="2:6" ht="89.25" x14ac:dyDescent="0.2">
      <c r="B52" s="87">
        <v>10</v>
      </c>
      <c r="C52" s="88" t="s">
        <v>216</v>
      </c>
      <c r="D52" s="89" t="s">
        <v>320</v>
      </c>
      <c r="E52" s="90" t="s">
        <v>54</v>
      </c>
      <c r="F52" s="90" t="s">
        <v>139</v>
      </c>
    </row>
    <row r="53" spans="2:6" x14ac:dyDescent="0.2"/>
    <row r="54" spans="2:6" ht="27" customHeight="1" x14ac:dyDescent="0.2">
      <c r="B54" s="11"/>
      <c r="C54" s="11"/>
      <c r="D54" s="11"/>
      <c r="E54" s="11"/>
      <c r="F54" s="11"/>
    </row>
    <row r="55" spans="2:6" x14ac:dyDescent="0.2">
      <c r="B55" s="11"/>
      <c r="C55" s="11"/>
      <c r="D55" s="11"/>
      <c r="E55" s="11"/>
      <c r="F55" s="11"/>
    </row>
    <row r="56" spans="2:6" x14ac:dyDescent="0.2">
      <c r="B56" s="91" t="s">
        <v>39</v>
      </c>
      <c r="C56" s="92" t="s">
        <v>46</v>
      </c>
      <c r="D56" s="93" t="s">
        <v>47</v>
      </c>
      <c r="E56" s="93" t="s">
        <v>48</v>
      </c>
      <c r="F56" s="93" t="s">
        <v>49</v>
      </c>
    </row>
    <row r="57" spans="2:6" ht="25.5" x14ac:dyDescent="0.2">
      <c r="B57" s="87">
        <v>1</v>
      </c>
      <c r="C57" s="88" t="s">
        <v>65</v>
      </c>
      <c r="D57" s="89" t="s">
        <v>321</v>
      </c>
      <c r="E57" s="90" t="s">
        <v>233</v>
      </c>
      <c r="F57" s="90" t="s">
        <v>235</v>
      </c>
    </row>
    <row r="58" spans="2:6" ht="25.5" x14ac:dyDescent="0.2">
      <c r="B58" s="87">
        <v>2</v>
      </c>
      <c r="C58" s="88" t="s">
        <v>66</v>
      </c>
      <c r="D58" s="89" t="s">
        <v>322</v>
      </c>
      <c r="E58" s="90" t="s">
        <v>67</v>
      </c>
      <c r="F58" s="90" t="s">
        <v>235</v>
      </c>
    </row>
    <row r="59" spans="2:6" ht="25.5" x14ac:dyDescent="0.2">
      <c r="B59" s="87">
        <v>3</v>
      </c>
      <c r="C59" s="88" t="s">
        <v>237</v>
      </c>
      <c r="D59" s="89" t="s">
        <v>323</v>
      </c>
      <c r="E59" s="90" t="s">
        <v>239</v>
      </c>
      <c r="F59" s="90" t="s">
        <v>240</v>
      </c>
    </row>
    <row r="60" spans="2:6" ht="25.5" x14ac:dyDescent="0.2">
      <c r="B60" s="87">
        <v>4</v>
      </c>
      <c r="C60" s="88" t="s">
        <v>33</v>
      </c>
      <c r="D60" s="89" t="s">
        <v>324</v>
      </c>
      <c r="E60" s="101" t="s">
        <v>242</v>
      </c>
      <c r="F60" s="90" t="s">
        <v>243</v>
      </c>
    </row>
    <row r="61" spans="2:6" ht="25.5" x14ac:dyDescent="0.2">
      <c r="B61" s="87">
        <v>5</v>
      </c>
      <c r="C61" s="88" t="s">
        <v>244</v>
      </c>
      <c r="D61" s="89" t="s">
        <v>325</v>
      </c>
      <c r="E61" s="90" t="s">
        <v>243</v>
      </c>
      <c r="F61" s="101" t="s">
        <v>246</v>
      </c>
    </row>
    <row r="62" spans="2:6" x14ac:dyDescent="0.2">
      <c r="B62" s="11"/>
      <c r="C62" s="11"/>
      <c r="D62" s="11"/>
      <c r="E62" s="11"/>
      <c r="F62" s="11"/>
    </row>
    <row r="63" spans="2:6" hidden="1" x14ac:dyDescent="0.2">
      <c r="B63" s="11"/>
      <c r="C63" s="11"/>
      <c r="D63" s="11"/>
      <c r="E63" s="11"/>
      <c r="F63" s="11"/>
    </row>
    <row r="64" spans="2:6" hidden="1" x14ac:dyDescent="0.2">
      <c r="B64" s="11"/>
      <c r="C64" s="11"/>
      <c r="D64" s="11"/>
      <c r="E64" s="11"/>
      <c r="F64" s="11"/>
    </row>
    <row r="65" spans="2:6" hidden="1" x14ac:dyDescent="0.2">
      <c r="B65" s="11"/>
      <c r="C65" s="11"/>
      <c r="D65" s="11"/>
      <c r="E65" s="11"/>
      <c r="F65" s="11"/>
    </row>
    <row r="66" spans="2:6" hidden="1" x14ac:dyDescent="0.2">
      <c r="B66" s="11"/>
      <c r="C66" s="11"/>
      <c r="D66" s="11"/>
      <c r="E66" s="11"/>
      <c r="F66" s="11"/>
    </row>
    <row r="67" spans="2:6" hidden="1" x14ac:dyDescent="0.2">
      <c r="B67" s="11"/>
      <c r="C67" s="11"/>
      <c r="D67" s="11"/>
      <c r="E67" s="11"/>
      <c r="F67" s="11"/>
    </row>
    <row r="68" spans="2:6" hidden="1" x14ac:dyDescent="0.2">
      <c r="B68" s="11"/>
      <c r="C68" s="11"/>
      <c r="D68" s="11"/>
      <c r="E68" s="11"/>
      <c r="F68" s="11"/>
    </row>
    <row r="69" spans="2:6" hidden="1" x14ac:dyDescent="0.2">
      <c r="B69" s="11"/>
      <c r="C69" s="11"/>
      <c r="D69" s="11"/>
      <c r="E69" s="11"/>
      <c r="F69" s="11"/>
    </row>
    <row r="70" spans="2:6" hidden="1" x14ac:dyDescent="0.2">
      <c r="B70" s="11"/>
      <c r="C70" s="11"/>
      <c r="D70" s="11"/>
      <c r="E70" s="11"/>
      <c r="F70" s="11"/>
    </row>
    <row r="71" spans="2:6" hidden="1" x14ac:dyDescent="0.2">
      <c r="B71" s="11"/>
      <c r="C71" s="11"/>
      <c r="D71" s="11"/>
      <c r="E71" s="11"/>
      <c r="F71" s="11"/>
    </row>
    <row r="72" spans="2:6" hidden="1" x14ac:dyDescent="0.2">
      <c r="B72" s="11"/>
      <c r="C72" s="11"/>
      <c r="D72" s="11"/>
      <c r="E72" s="11"/>
      <c r="F72" s="11"/>
    </row>
    <row r="73" spans="2:6" hidden="1" x14ac:dyDescent="0.2">
      <c r="B73" s="11"/>
      <c r="C73" s="11"/>
      <c r="D73" s="11"/>
      <c r="E73" s="11"/>
      <c r="F73" s="11"/>
    </row>
    <row r="74" spans="2:6" hidden="1" x14ac:dyDescent="0.2">
      <c r="B74" s="11"/>
      <c r="C74" s="11"/>
      <c r="D74" s="11"/>
      <c r="E74" s="11"/>
      <c r="F74" s="11"/>
    </row>
    <row r="75" spans="2:6" hidden="1" x14ac:dyDescent="0.2">
      <c r="B75" s="11"/>
      <c r="C75" s="11"/>
      <c r="D75" s="11"/>
      <c r="E75" s="11"/>
      <c r="F75" s="11"/>
    </row>
    <row r="76" spans="2:6" hidden="1" x14ac:dyDescent="0.2">
      <c r="B76" s="11"/>
      <c r="C76" s="11"/>
      <c r="D76" s="11"/>
      <c r="E76" s="11"/>
      <c r="F76" s="11"/>
    </row>
    <row r="77" spans="2:6" hidden="1" x14ac:dyDescent="0.2">
      <c r="B77" s="11"/>
      <c r="C77" s="11"/>
      <c r="D77" s="11"/>
      <c r="E77" s="11"/>
      <c r="F77" s="11"/>
    </row>
    <row r="78" spans="2:6" hidden="1" x14ac:dyDescent="0.2">
      <c r="B78" s="11"/>
      <c r="C78" s="11"/>
      <c r="D78" s="11"/>
      <c r="E78" s="11"/>
      <c r="F78" s="11"/>
    </row>
    <row r="79" spans="2:6" hidden="1" x14ac:dyDescent="0.2">
      <c r="B79" s="11"/>
      <c r="C79" s="11"/>
      <c r="D79" s="11"/>
      <c r="E79" s="11"/>
      <c r="F79" s="11"/>
    </row>
    <row r="80" spans="2:6" hidden="1" x14ac:dyDescent="0.2">
      <c r="B80" s="11"/>
      <c r="C80" s="11"/>
      <c r="D80" s="11"/>
      <c r="E80" s="11"/>
      <c r="F80" s="11"/>
    </row>
    <row r="81" spans="2:6" hidden="1" x14ac:dyDescent="0.2">
      <c r="B81" s="11"/>
      <c r="C81" s="11"/>
      <c r="D81" s="11"/>
      <c r="E81" s="11"/>
      <c r="F81" s="11"/>
    </row>
    <row r="82" spans="2:6" hidden="1" x14ac:dyDescent="0.2">
      <c r="B82" s="11"/>
      <c r="C82" s="11"/>
      <c r="D82" s="11"/>
      <c r="E82" s="11"/>
      <c r="F82" s="11"/>
    </row>
    <row r="83" spans="2:6" hidden="1" x14ac:dyDescent="0.2">
      <c r="B83" s="11"/>
      <c r="C83" s="11"/>
      <c r="D83" s="11"/>
      <c r="E83" s="11"/>
      <c r="F83" s="11"/>
    </row>
    <row r="84" spans="2:6" hidden="1" x14ac:dyDescent="0.2">
      <c r="B84" s="11"/>
      <c r="C84" s="11"/>
      <c r="D84" s="11"/>
      <c r="E84" s="11"/>
      <c r="F84" s="11"/>
    </row>
    <row r="85" spans="2:6" hidden="1" x14ac:dyDescent="0.2">
      <c r="B85" s="11"/>
      <c r="C85" s="11"/>
      <c r="D85" s="11"/>
      <c r="E85" s="11"/>
      <c r="F85" s="11"/>
    </row>
    <row r="86" spans="2:6" hidden="1" x14ac:dyDescent="0.2">
      <c r="B86" s="11"/>
      <c r="C86" s="11"/>
      <c r="D86" s="11"/>
      <c r="E86" s="11"/>
      <c r="F86" s="11"/>
    </row>
    <row r="87" spans="2:6" hidden="1" x14ac:dyDescent="0.2">
      <c r="B87" s="11"/>
      <c r="C87" s="11"/>
      <c r="D87" s="11"/>
      <c r="E87" s="11"/>
      <c r="F87" s="11"/>
    </row>
    <row r="88" spans="2:6" hidden="1" x14ac:dyDescent="0.2">
      <c r="B88" s="11"/>
      <c r="C88" s="11"/>
      <c r="D88" s="11"/>
      <c r="E88" s="11"/>
      <c r="F88" s="11"/>
    </row>
    <row r="89" spans="2:6" hidden="1" x14ac:dyDescent="0.2">
      <c r="B89" s="11"/>
      <c r="C89" s="11"/>
      <c r="D89" s="11"/>
      <c r="E89" s="11"/>
      <c r="F89" s="11"/>
    </row>
    <row r="90" spans="2:6" hidden="1" x14ac:dyDescent="0.2">
      <c r="B90" s="11"/>
      <c r="C90" s="11"/>
      <c r="D90" s="11"/>
      <c r="E90" s="11"/>
      <c r="F90" s="11"/>
    </row>
    <row r="91" spans="2:6" hidden="1" x14ac:dyDescent="0.2">
      <c r="B91" s="11"/>
      <c r="C91" s="11"/>
      <c r="D91" s="11"/>
      <c r="E91" s="11"/>
      <c r="F91" s="11"/>
    </row>
    <row r="92" spans="2:6" hidden="1" x14ac:dyDescent="0.2">
      <c r="B92" s="11"/>
      <c r="C92" s="11"/>
      <c r="D92" s="11"/>
      <c r="E92" s="11"/>
      <c r="F92" s="11"/>
    </row>
    <row r="93" spans="2:6" hidden="1" x14ac:dyDescent="0.2">
      <c r="B93" s="11"/>
      <c r="C93" s="11"/>
      <c r="D93" s="11"/>
      <c r="E93" s="11"/>
      <c r="F93" s="11"/>
    </row>
    <row r="94" spans="2:6" hidden="1" x14ac:dyDescent="0.2">
      <c r="B94" s="11"/>
      <c r="C94" s="11"/>
      <c r="D94" s="11"/>
      <c r="E94" s="11"/>
      <c r="F94" s="11"/>
    </row>
    <row r="95" spans="2:6" hidden="1" x14ac:dyDescent="0.2">
      <c r="B95" s="11"/>
      <c r="C95" s="11"/>
      <c r="D95" s="11"/>
      <c r="E95" s="11"/>
      <c r="F95" s="11"/>
    </row>
    <row r="96" spans="2:6" hidden="1" x14ac:dyDescent="0.2">
      <c r="B96" s="11"/>
      <c r="C96" s="11"/>
      <c r="D96" s="11"/>
      <c r="E96" s="11"/>
      <c r="F96" s="11"/>
    </row>
    <row r="97" spans="2:6" hidden="1" x14ac:dyDescent="0.2">
      <c r="B97" s="11"/>
      <c r="C97" s="11"/>
      <c r="D97" s="11"/>
      <c r="E97" s="11"/>
      <c r="F97" s="11"/>
    </row>
    <row r="98" spans="2:6" hidden="1" x14ac:dyDescent="0.2">
      <c r="B98" s="11"/>
      <c r="C98" s="11"/>
      <c r="D98" s="11"/>
      <c r="E98" s="11"/>
      <c r="F98" s="11"/>
    </row>
    <row r="99" spans="2:6" hidden="1" x14ac:dyDescent="0.2">
      <c r="B99" s="11"/>
      <c r="C99" s="11"/>
      <c r="D99" s="11"/>
      <c r="E99" s="11"/>
      <c r="F99" s="11"/>
    </row>
    <row r="100" spans="2:6" hidden="1" x14ac:dyDescent="0.2">
      <c r="B100" s="11"/>
      <c r="C100" s="11"/>
      <c r="D100" s="11"/>
      <c r="E100" s="11"/>
      <c r="F100" s="11"/>
    </row>
    <row r="101" spans="2:6" hidden="1" x14ac:dyDescent="0.2">
      <c r="B101" s="11"/>
      <c r="C101" s="11"/>
      <c r="D101" s="11"/>
      <c r="E101" s="11"/>
      <c r="F101" s="11"/>
    </row>
    <row r="102" spans="2:6" hidden="1" x14ac:dyDescent="0.2">
      <c r="B102" s="11"/>
      <c r="C102" s="11"/>
      <c r="D102" s="11"/>
      <c r="E102" s="11"/>
      <c r="F102" s="11"/>
    </row>
    <row r="103" spans="2:6" hidden="1" x14ac:dyDescent="0.2">
      <c r="B103" s="11"/>
      <c r="C103" s="11"/>
      <c r="D103" s="11"/>
      <c r="E103" s="11"/>
      <c r="F103" s="11"/>
    </row>
    <row r="104" spans="2:6" hidden="1" x14ac:dyDescent="0.2">
      <c r="B104" s="11"/>
      <c r="C104" s="11"/>
      <c r="D104" s="11"/>
      <c r="E104" s="11"/>
      <c r="F104" s="11"/>
    </row>
    <row r="105" spans="2:6" hidden="1" x14ac:dyDescent="0.2">
      <c r="B105" s="11"/>
      <c r="C105" s="11"/>
      <c r="D105" s="11"/>
      <c r="E105" s="11"/>
      <c r="F105" s="11"/>
    </row>
    <row r="106" spans="2:6" hidden="1" x14ac:dyDescent="0.2">
      <c r="B106" s="11"/>
      <c r="C106" s="11"/>
      <c r="D106" s="11"/>
      <c r="E106" s="11"/>
      <c r="F106" s="11"/>
    </row>
    <row r="107" spans="2:6" hidden="1" x14ac:dyDescent="0.2">
      <c r="B107" s="11"/>
      <c r="C107" s="11"/>
      <c r="D107" s="11"/>
      <c r="E107" s="11"/>
      <c r="F107" s="11"/>
    </row>
    <row r="108" spans="2:6" hidden="1" x14ac:dyDescent="0.2">
      <c r="B108" s="11"/>
      <c r="C108" s="11"/>
      <c r="D108" s="11"/>
      <c r="E108" s="11"/>
      <c r="F108" s="11"/>
    </row>
    <row r="109" spans="2:6" hidden="1" x14ac:dyDescent="0.2">
      <c r="B109" s="11"/>
      <c r="C109" s="11"/>
      <c r="D109" s="11"/>
      <c r="E109" s="11"/>
      <c r="F109" s="11"/>
    </row>
    <row r="110" spans="2:6" hidden="1" x14ac:dyDescent="0.2">
      <c r="B110" s="11"/>
      <c r="C110" s="11"/>
      <c r="D110" s="11"/>
      <c r="E110" s="11"/>
      <c r="F110" s="11"/>
    </row>
    <row r="111" spans="2:6" hidden="1" x14ac:dyDescent="0.2">
      <c r="B111" s="11"/>
      <c r="C111" s="11"/>
      <c r="D111" s="11"/>
      <c r="E111" s="11"/>
      <c r="F111" s="11"/>
    </row>
    <row r="112" spans="2:6" hidden="1" x14ac:dyDescent="0.2">
      <c r="B112" s="11"/>
      <c r="C112" s="11"/>
      <c r="D112" s="11"/>
      <c r="E112" s="11"/>
      <c r="F112" s="11"/>
    </row>
    <row r="113" spans="2:6" hidden="1" x14ac:dyDescent="0.2">
      <c r="B113" s="11"/>
      <c r="C113" s="11"/>
      <c r="D113" s="11"/>
      <c r="E113" s="11"/>
      <c r="F113" s="11"/>
    </row>
    <row r="114" spans="2:6" hidden="1" x14ac:dyDescent="0.2">
      <c r="B114" s="11"/>
      <c r="C114" s="11"/>
      <c r="D114" s="11"/>
      <c r="E114" s="11"/>
      <c r="F114" s="11"/>
    </row>
    <row r="115" spans="2:6" hidden="1" x14ac:dyDescent="0.2">
      <c r="B115" s="11"/>
      <c r="C115" s="11"/>
      <c r="D115" s="11"/>
      <c r="E115" s="11"/>
      <c r="F115" s="11"/>
    </row>
    <row r="116" spans="2:6" hidden="1" x14ac:dyDescent="0.2">
      <c r="B116" s="11"/>
      <c r="C116" s="11"/>
      <c r="D116" s="11"/>
      <c r="E116" s="11"/>
      <c r="F116" s="11"/>
    </row>
    <row r="117" spans="2:6" hidden="1" x14ac:dyDescent="0.2">
      <c r="B117" s="11"/>
      <c r="C117" s="11"/>
      <c r="D117" s="11"/>
      <c r="E117" s="11"/>
      <c r="F117" s="11"/>
    </row>
    <row r="118" spans="2:6" hidden="1" x14ac:dyDescent="0.2">
      <c r="B118" s="11"/>
      <c r="C118" s="11"/>
      <c r="D118" s="11"/>
      <c r="E118" s="11"/>
      <c r="F118" s="11"/>
    </row>
    <row r="119" spans="2:6" hidden="1" x14ac:dyDescent="0.2">
      <c r="B119" s="11"/>
      <c r="C119" s="11"/>
      <c r="D119" s="11"/>
      <c r="E119" s="11"/>
      <c r="F119" s="11"/>
    </row>
    <row r="120" spans="2:6" hidden="1" x14ac:dyDescent="0.2">
      <c r="B120" s="11"/>
      <c r="C120" s="11"/>
      <c r="D120" s="11"/>
      <c r="E120" s="11"/>
      <c r="F120" s="11"/>
    </row>
    <row r="121" spans="2:6" hidden="1" x14ac:dyDescent="0.2">
      <c r="B121" s="11"/>
      <c r="C121" s="11"/>
      <c r="D121" s="11"/>
      <c r="E121" s="11"/>
      <c r="F121" s="11"/>
    </row>
    <row r="122" spans="2:6" hidden="1" x14ac:dyDescent="0.2">
      <c r="B122" s="11"/>
      <c r="C122" s="11"/>
      <c r="D122" s="11"/>
      <c r="E122" s="11"/>
      <c r="F122" s="11"/>
    </row>
    <row r="123" spans="2:6" hidden="1" x14ac:dyDescent="0.2">
      <c r="B123" s="11"/>
      <c r="C123" s="11"/>
      <c r="D123" s="11"/>
      <c r="E123" s="11"/>
      <c r="F123" s="11"/>
    </row>
    <row r="124" spans="2:6" hidden="1" x14ac:dyDescent="0.2">
      <c r="B124" s="11"/>
      <c r="C124" s="11"/>
      <c r="D124" s="11"/>
      <c r="E124" s="11"/>
      <c r="F124" s="11"/>
    </row>
    <row r="125" spans="2:6" hidden="1" x14ac:dyDescent="0.2">
      <c r="B125" s="11"/>
      <c r="C125" s="11"/>
      <c r="D125" s="11"/>
      <c r="E125" s="11"/>
      <c r="F125" s="11"/>
    </row>
    <row r="126" spans="2:6" hidden="1" x14ac:dyDescent="0.2">
      <c r="B126" s="11"/>
      <c r="C126" s="11"/>
      <c r="D126" s="11"/>
      <c r="E126" s="11"/>
      <c r="F126" s="11"/>
    </row>
    <row r="127" spans="2:6" hidden="1" x14ac:dyDescent="0.2">
      <c r="B127" s="11"/>
      <c r="C127" s="11"/>
      <c r="D127" s="11"/>
      <c r="E127" s="11"/>
      <c r="F127" s="11"/>
    </row>
    <row r="128" spans="2:6" hidden="1" x14ac:dyDescent="0.2">
      <c r="B128" s="11"/>
      <c r="C128" s="11"/>
      <c r="D128" s="11"/>
      <c r="E128" s="11"/>
      <c r="F128" s="11"/>
    </row>
    <row r="129" spans="2:6" hidden="1" x14ac:dyDescent="0.2">
      <c r="B129" s="11"/>
      <c r="C129" s="11"/>
      <c r="D129" s="11"/>
      <c r="E129" s="11"/>
      <c r="F129" s="11"/>
    </row>
    <row r="130" spans="2:6" hidden="1" x14ac:dyDescent="0.2">
      <c r="B130" s="11"/>
      <c r="C130" s="11"/>
      <c r="D130" s="11"/>
      <c r="E130" s="11"/>
      <c r="F130" s="11"/>
    </row>
    <row r="131" spans="2:6" hidden="1" x14ac:dyDescent="0.2">
      <c r="B131" s="11"/>
      <c r="C131" s="11"/>
      <c r="D131" s="11"/>
      <c r="E131" s="11"/>
      <c r="F131" s="11"/>
    </row>
    <row r="132" spans="2:6" hidden="1" x14ac:dyDescent="0.2">
      <c r="B132" s="11"/>
      <c r="C132" s="11"/>
      <c r="D132" s="11"/>
      <c r="E132" s="11"/>
      <c r="F132" s="11"/>
    </row>
    <row r="133" spans="2:6" hidden="1" x14ac:dyDescent="0.2">
      <c r="B133" s="11"/>
      <c r="C133" s="11"/>
      <c r="D133" s="11"/>
      <c r="E133" s="11"/>
      <c r="F133" s="11"/>
    </row>
    <row r="134" spans="2:6" hidden="1" x14ac:dyDescent="0.2">
      <c r="B134" s="11"/>
      <c r="C134" s="11"/>
      <c r="D134" s="11"/>
      <c r="E134" s="11"/>
      <c r="F134" s="11"/>
    </row>
    <row r="135" spans="2:6" hidden="1" x14ac:dyDescent="0.2">
      <c r="B135" s="11"/>
      <c r="C135" s="11"/>
      <c r="D135" s="11"/>
      <c r="E135" s="11"/>
      <c r="F135" s="11"/>
    </row>
    <row r="136" spans="2:6" hidden="1" x14ac:dyDescent="0.2">
      <c r="B136" s="11"/>
      <c r="C136" s="11"/>
      <c r="D136" s="11"/>
      <c r="E136" s="11"/>
      <c r="F136" s="11"/>
    </row>
    <row r="137" spans="2:6" hidden="1" x14ac:dyDescent="0.2">
      <c r="B137" s="11"/>
      <c r="C137" s="11"/>
      <c r="D137" s="11"/>
      <c r="E137" s="11"/>
      <c r="F137" s="11"/>
    </row>
    <row r="138" spans="2:6" hidden="1" x14ac:dyDescent="0.2">
      <c r="B138" s="11"/>
      <c r="C138" s="11"/>
      <c r="D138" s="11"/>
      <c r="E138" s="11"/>
      <c r="F138" s="11"/>
    </row>
    <row r="139" spans="2:6" hidden="1" x14ac:dyDescent="0.2">
      <c r="B139" s="11"/>
      <c r="C139" s="11"/>
      <c r="D139" s="11"/>
      <c r="E139" s="11"/>
      <c r="F139" s="11"/>
    </row>
    <row r="140" spans="2:6" hidden="1" x14ac:dyDescent="0.2">
      <c r="B140" s="11"/>
      <c r="C140" s="11"/>
      <c r="D140" s="11"/>
      <c r="E140" s="11"/>
      <c r="F140" s="11"/>
    </row>
    <row r="141" spans="2:6" hidden="1" x14ac:dyDescent="0.2">
      <c r="B141" s="11"/>
      <c r="C141" s="11"/>
      <c r="D141" s="11"/>
      <c r="E141" s="11"/>
      <c r="F141" s="11"/>
    </row>
    <row r="142" spans="2:6" hidden="1" x14ac:dyDescent="0.2">
      <c r="B142" s="11"/>
      <c r="C142" s="11"/>
      <c r="D142" s="11"/>
      <c r="E142" s="11"/>
      <c r="F142" s="11"/>
    </row>
    <row r="143" spans="2:6" hidden="1" x14ac:dyDescent="0.2">
      <c r="B143" s="11"/>
      <c r="C143" s="11"/>
      <c r="D143" s="11"/>
      <c r="E143" s="11"/>
      <c r="F143" s="11"/>
    </row>
    <row r="144" spans="2:6" hidden="1" x14ac:dyDescent="0.2">
      <c r="B144" s="11"/>
      <c r="C144" s="11"/>
      <c r="D144" s="11"/>
      <c r="E144" s="11"/>
      <c r="F144" s="11"/>
    </row>
    <row r="145" spans="2:6" hidden="1" x14ac:dyDescent="0.2">
      <c r="B145" s="11"/>
      <c r="C145" s="11"/>
      <c r="D145" s="11"/>
      <c r="E145" s="11"/>
      <c r="F145" s="11"/>
    </row>
    <row r="146" spans="2:6" hidden="1" x14ac:dyDescent="0.2">
      <c r="B146" s="11"/>
      <c r="C146" s="11"/>
      <c r="D146" s="11"/>
      <c r="E146" s="11"/>
      <c r="F146" s="11"/>
    </row>
    <row r="147" spans="2:6" hidden="1" x14ac:dyDescent="0.2">
      <c r="B147" s="11"/>
      <c r="C147" s="11"/>
      <c r="D147" s="11"/>
      <c r="E147" s="11"/>
      <c r="F147" s="11"/>
    </row>
    <row r="148" spans="2:6" hidden="1" x14ac:dyDescent="0.2">
      <c r="B148" s="11"/>
      <c r="C148" s="11"/>
      <c r="D148" s="11"/>
      <c r="E148" s="11"/>
      <c r="F148" s="11"/>
    </row>
    <row r="149" spans="2:6" hidden="1" x14ac:dyDescent="0.2">
      <c r="B149" s="11"/>
      <c r="C149" s="11"/>
      <c r="D149" s="11"/>
      <c r="E149" s="11"/>
      <c r="F149" s="11"/>
    </row>
    <row r="150" spans="2:6" hidden="1" x14ac:dyDescent="0.2">
      <c r="B150" s="11"/>
      <c r="C150" s="11"/>
      <c r="D150" s="11"/>
      <c r="E150" s="11"/>
      <c r="F150" s="11"/>
    </row>
    <row r="151" spans="2:6" hidden="1" x14ac:dyDescent="0.2">
      <c r="B151" s="11"/>
      <c r="C151" s="11"/>
      <c r="D151" s="11"/>
      <c r="E151" s="11"/>
      <c r="F151" s="11"/>
    </row>
    <row r="152" spans="2:6" hidden="1" x14ac:dyDescent="0.2">
      <c r="B152" s="11"/>
      <c r="C152" s="11"/>
      <c r="D152" s="11"/>
      <c r="E152" s="11"/>
      <c r="F152" s="11"/>
    </row>
    <row r="153" spans="2:6" hidden="1" x14ac:dyDescent="0.2">
      <c r="B153" s="11"/>
      <c r="C153" s="11"/>
      <c r="D153" s="11"/>
      <c r="E153" s="11"/>
      <c r="F153" s="11"/>
    </row>
    <row r="154" spans="2:6" hidden="1" x14ac:dyDescent="0.2">
      <c r="B154" s="11"/>
      <c r="C154" s="11"/>
      <c r="D154" s="11"/>
      <c r="E154" s="11"/>
      <c r="F154" s="11"/>
    </row>
    <row r="155" spans="2:6" hidden="1" x14ac:dyDescent="0.2">
      <c r="B155" s="11"/>
      <c r="C155" s="11"/>
      <c r="D155" s="11"/>
      <c r="E155" s="11"/>
      <c r="F155" s="11"/>
    </row>
    <row r="156" spans="2:6" hidden="1" x14ac:dyDescent="0.2">
      <c r="B156" s="11"/>
      <c r="C156" s="11"/>
      <c r="D156" s="11"/>
      <c r="E156" s="11"/>
      <c r="F156" s="11"/>
    </row>
    <row r="157" spans="2:6" hidden="1" x14ac:dyDescent="0.2">
      <c r="B157" s="11"/>
      <c r="C157" s="11"/>
      <c r="D157" s="11"/>
      <c r="E157" s="11"/>
      <c r="F157" s="11"/>
    </row>
    <row r="158" spans="2:6" hidden="1" x14ac:dyDescent="0.2">
      <c r="B158" s="11"/>
      <c r="C158" s="11"/>
      <c r="D158" s="11"/>
      <c r="E158" s="11"/>
      <c r="F158" s="11"/>
    </row>
    <row r="159" spans="2:6" hidden="1" x14ac:dyDescent="0.2">
      <c r="B159" s="11"/>
      <c r="C159" s="11"/>
      <c r="D159" s="11"/>
      <c r="E159" s="11"/>
      <c r="F159" s="11"/>
    </row>
    <row r="160" spans="2:6" hidden="1" x14ac:dyDescent="0.2">
      <c r="B160" s="11"/>
      <c r="C160" s="11"/>
      <c r="D160" s="11"/>
      <c r="E160" s="11"/>
      <c r="F160" s="11"/>
    </row>
    <row r="161" spans="2:6" hidden="1" x14ac:dyDescent="0.2">
      <c r="B161" s="11"/>
      <c r="C161" s="11"/>
      <c r="D161" s="11"/>
      <c r="E161" s="11"/>
      <c r="F161" s="11"/>
    </row>
    <row r="162" spans="2:6" hidden="1" x14ac:dyDescent="0.2">
      <c r="B162" s="11"/>
      <c r="C162" s="11"/>
      <c r="D162" s="11"/>
      <c r="E162" s="11"/>
      <c r="F162" s="11"/>
    </row>
    <row r="163" spans="2:6" hidden="1" x14ac:dyDescent="0.2">
      <c r="B163" s="11"/>
      <c r="C163" s="11"/>
      <c r="D163" s="11"/>
      <c r="E163" s="11"/>
      <c r="F163" s="11"/>
    </row>
    <row r="164" spans="2:6" hidden="1" x14ac:dyDescent="0.2">
      <c r="B164" s="11"/>
      <c r="C164" s="11"/>
      <c r="D164" s="11"/>
      <c r="E164" s="11"/>
      <c r="F164" s="11"/>
    </row>
    <row r="165" spans="2:6" hidden="1" x14ac:dyDescent="0.2">
      <c r="B165" s="11"/>
      <c r="C165" s="11"/>
      <c r="D165" s="11"/>
      <c r="E165" s="11"/>
      <c r="F165" s="11"/>
    </row>
    <row r="166" spans="2:6" hidden="1" x14ac:dyDescent="0.2">
      <c r="B166" s="11"/>
      <c r="C166" s="11"/>
      <c r="D166" s="11"/>
      <c r="E166" s="11"/>
      <c r="F166" s="11"/>
    </row>
    <row r="167" spans="2:6" hidden="1" x14ac:dyDescent="0.2">
      <c r="B167" s="11"/>
      <c r="C167" s="11"/>
      <c r="D167" s="11"/>
      <c r="E167" s="11"/>
      <c r="F167" s="11"/>
    </row>
    <row r="168" spans="2:6" hidden="1" x14ac:dyDescent="0.2">
      <c r="B168" s="11"/>
      <c r="C168" s="11"/>
      <c r="D168" s="11"/>
      <c r="E168" s="11"/>
      <c r="F168" s="11"/>
    </row>
    <row r="169" spans="2:6" hidden="1" x14ac:dyDescent="0.2">
      <c r="B169" s="11"/>
      <c r="C169" s="11"/>
      <c r="D169" s="11"/>
      <c r="E169" s="11"/>
      <c r="F169" s="11"/>
    </row>
    <row r="170" spans="2:6" hidden="1" x14ac:dyDescent="0.2">
      <c r="B170" s="11"/>
      <c r="C170" s="11"/>
      <c r="D170" s="11"/>
      <c r="E170" s="11"/>
      <c r="F170" s="11"/>
    </row>
    <row r="171" spans="2:6" hidden="1" x14ac:dyDescent="0.2">
      <c r="B171" s="11"/>
      <c r="C171" s="11"/>
      <c r="D171" s="11"/>
      <c r="E171" s="11"/>
      <c r="F171" s="11"/>
    </row>
    <row r="172" spans="2:6" hidden="1" x14ac:dyDescent="0.2">
      <c r="B172" s="11"/>
      <c r="C172" s="11"/>
      <c r="D172" s="11"/>
      <c r="E172" s="11"/>
      <c r="F172" s="11"/>
    </row>
    <row r="173" spans="2:6" hidden="1" x14ac:dyDescent="0.2">
      <c r="B173" s="11"/>
      <c r="C173" s="11"/>
      <c r="D173" s="11"/>
      <c r="E173" s="11"/>
      <c r="F173" s="11"/>
    </row>
    <row r="174" spans="2:6" hidden="1" x14ac:dyDescent="0.2">
      <c r="B174" s="11"/>
      <c r="C174" s="11"/>
      <c r="D174" s="11"/>
      <c r="E174" s="11"/>
      <c r="F174" s="11"/>
    </row>
    <row r="175" spans="2:6" hidden="1" x14ac:dyDescent="0.2">
      <c r="B175" s="11"/>
      <c r="C175" s="11"/>
      <c r="D175" s="11"/>
      <c r="E175" s="11"/>
      <c r="F175" s="11"/>
    </row>
    <row r="176" spans="2:6" hidden="1" x14ac:dyDescent="0.2">
      <c r="B176" s="11"/>
      <c r="C176" s="11"/>
      <c r="D176" s="11"/>
      <c r="E176" s="11"/>
      <c r="F176" s="11"/>
    </row>
    <row r="177" spans="2:6" hidden="1" x14ac:dyDescent="0.2">
      <c r="B177" s="11"/>
      <c r="C177" s="11"/>
      <c r="D177" s="11"/>
      <c r="E177" s="11"/>
      <c r="F177" s="11"/>
    </row>
    <row r="178" spans="2:6" hidden="1" x14ac:dyDescent="0.2">
      <c r="B178" s="11"/>
      <c r="C178" s="11"/>
      <c r="D178" s="11"/>
      <c r="E178" s="11"/>
      <c r="F178" s="11"/>
    </row>
    <row r="179" spans="2:6" hidden="1" x14ac:dyDescent="0.2">
      <c r="B179" s="11"/>
      <c r="C179" s="11"/>
      <c r="D179" s="11"/>
      <c r="E179" s="11"/>
      <c r="F179" s="11"/>
    </row>
    <row r="180" spans="2:6" hidden="1" x14ac:dyDescent="0.2">
      <c r="B180" s="11"/>
      <c r="C180" s="11"/>
      <c r="D180" s="11"/>
      <c r="E180" s="11"/>
      <c r="F180" s="11"/>
    </row>
    <row r="181" spans="2:6" hidden="1" x14ac:dyDescent="0.2">
      <c r="B181" s="11"/>
      <c r="C181" s="11"/>
      <c r="D181" s="11"/>
      <c r="E181" s="11"/>
      <c r="F181" s="11"/>
    </row>
    <row r="182" spans="2:6" hidden="1" x14ac:dyDescent="0.2">
      <c r="B182" s="11"/>
      <c r="C182" s="11"/>
      <c r="D182" s="11"/>
      <c r="E182" s="11"/>
      <c r="F182" s="11"/>
    </row>
    <row r="183" spans="2:6" hidden="1" x14ac:dyDescent="0.2">
      <c r="B183" s="11"/>
      <c r="C183" s="11"/>
      <c r="D183" s="11"/>
      <c r="E183" s="11"/>
      <c r="F183" s="11"/>
    </row>
    <row r="184" spans="2:6" hidden="1" x14ac:dyDescent="0.2">
      <c r="B184" s="11"/>
      <c r="C184" s="11"/>
      <c r="D184" s="11"/>
      <c r="E184" s="11"/>
      <c r="F184" s="11"/>
    </row>
    <row r="185" spans="2:6" hidden="1" x14ac:dyDescent="0.2">
      <c r="B185" s="11"/>
      <c r="C185" s="11"/>
      <c r="D185" s="11"/>
      <c r="E185" s="11"/>
      <c r="F185" s="11"/>
    </row>
    <row r="186" spans="2:6" hidden="1" x14ac:dyDescent="0.2">
      <c r="B186" s="11"/>
      <c r="C186" s="11"/>
      <c r="D186" s="11"/>
      <c r="E186" s="11"/>
      <c r="F186" s="11"/>
    </row>
    <row r="187" spans="2:6" hidden="1" x14ac:dyDescent="0.2">
      <c r="B187" s="11"/>
      <c r="C187" s="11"/>
      <c r="D187" s="11"/>
      <c r="E187" s="11"/>
      <c r="F187" s="11"/>
    </row>
    <row r="188" spans="2:6" hidden="1" x14ac:dyDescent="0.2">
      <c r="B188" s="11"/>
      <c r="C188" s="11"/>
      <c r="D188" s="11"/>
      <c r="E188" s="11"/>
      <c r="F188" s="11"/>
    </row>
    <row r="189" spans="2:6" hidden="1" x14ac:dyDescent="0.2">
      <c r="B189" s="11"/>
      <c r="C189" s="11"/>
      <c r="D189" s="11"/>
      <c r="E189" s="11"/>
      <c r="F189" s="11"/>
    </row>
    <row r="190" spans="2:6" hidden="1" x14ac:dyDescent="0.2">
      <c r="B190" s="11"/>
      <c r="C190" s="11"/>
      <c r="D190" s="11"/>
      <c r="E190" s="11"/>
      <c r="F190" s="11"/>
    </row>
    <row r="191" spans="2:6" hidden="1" x14ac:dyDescent="0.2">
      <c r="B191" s="11"/>
      <c r="C191" s="11"/>
      <c r="D191" s="11"/>
      <c r="E191" s="11"/>
      <c r="F191" s="11"/>
    </row>
    <row r="192" spans="2:6" hidden="1" x14ac:dyDescent="0.2">
      <c r="B192" s="11"/>
      <c r="C192" s="11"/>
      <c r="D192" s="11"/>
      <c r="E192" s="11"/>
      <c r="F192" s="11"/>
    </row>
    <row r="193" spans="2:6" hidden="1" x14ac:dyDescent="0.2">
      <c r="B193" s="11"/>
      <c r="C193" s="11"/>
      <c r="D193" s="11"/>
      <c r="E193" s="11"/>
      <c r="F193" s="11"/>
    </row>
    <row r="194" spans="2:6" hidden="1" x14ac:dyDescent="0.2">
      <c r="B194" s="11"/>
      <c r="C194" s="11"/>
      <c r="D194" s="11"/>
      <c r="E194" s="11"/>
      <c r="F194" s="11"/>
    </row>
    <row r="195" spans="2:6" hidden="1" x14ac:dyDescent="0.2">
      <c r="B195" s="11"/>
      <c r="C195" s="11"/>
      <c r="D195" s="11"/>
      <c r="E195" s="11"/>
      <c r="F195" s="11"/>
    </row>
    <row r="196" spans="2:6" hidden="1" x14ac:dyDescent="0.2">
      <c r="B196" s="11"/>
      <c r="C196" s="11"/>
      <c r="D196" s="11"/>
      <c r="E196" s="11"/>
      <c r="F196" s="11"/>
    </row>
    <row r="197" spans="2:6" hidden="1" x14ac:dyDescent="0.2">
      <c r="B197" s="11"/>
      <c r="C197" s="11"/>
      <c r="D197" s="11"/>
      <c r="E197" s="11"/>
      <c r="F197" s="11"/>
    </row>
    <row r="198" spans="2:6" hidden="1" x14ac:dyDescent="0.2">
      <c r="B198" s="11"/>
      <c r="C198" s="11"/>
      <c r="D198" s="11"/>
      <c r="E198" s="11"/>
      <c r="F198" s="11"/>
    </row>
    <row r="199" spans="2:6" hidden="1" x14ac:dyDescent="0.2">
      <c r="B199" s="11"/>
      <c r="C199" s="11"/>
      <c r="D199" s="11"/>
      <c r="E199" s="11"/>
      <c r="F199" s="11"/>
    </row>
    <row r="200" spans="2:6" hidden="1" x14ac:dyDescent="0.2">
      <c r="B200" s="11"/>
      <c r="C200" s="11"/>
      <c r="D200" s="11"/>
      <c r="E200" s="11"/>
      <c r="F200" s="11"/>
    </row>
    <row r="201" spans="2:6" hidden="1" x14ac:dyDescent="0.2">
      <c r="B201" s="11"/>
      <c r="C201" s="11"/>
      <c r="D201" s="11"/>
      <c r="E201" s="11"/>
      <c r="F201" s="11"/>
    </row>
    <row r="202" spans="2:6" hidden="1" x14ac:dyDescent="0.2">
      <c r="B202" s="11"/>
      <c r="C202" s="11"/>
      <c r="D202" s="11"/>
      <c r="E202" s="11"/>
      <c r="F202" s="11"/>
    </row>
    <row r="203" spans="2:6" hidden="1" x14ac:dyDescent="0.2">
      <c r="B203" s="11"/>
      <c r="C203" s="11"/>
      <c r="D203" s="11"/>
      <c r="E203" s="11"/>
      <c r="F203" s="11"/>
    </row>
    <row r="204" spans="2:6" hidden="1" x14ac:dyDescent="0.2">
      <c r="B204" s="11"/>
      <c r="C204" s="11"/>
      <c r="D204" s="11"/>
      <c r="E204" s="11"/>
      <c r="F204" s="11"/>
    </row>
    <row r="205" spans="2:6" hidden="1" x14ac:dyDescent="0.2">
      <c r="B205" s="11"/>
      <c r="C205" s="11"/>
      <c r="D205" s="11"/>
      <c r="E205" s="11"/>
      <c r="F205" s="11"/>
    </row>
    <row r="206" spans="2:6" hidden="1" x14ac:dyDescent="0.2">
      <c r="B206" s="11"/>
      <c r="C206" s="11"/>
      <c r="D206" s="11"/>
      <c r="E206" s="11"/>
      <c r="F206" s="11"/>
    </row>
    <row r="207" spans="2:6" hidden="1" x14ac:dyDescent="0.2">
      <c r="B207" s="11"/>
      <c r="C207" s="11"/>
      <c r="D207" s="11"/>
      <c r="E207" s="11"/>
      <c r="F207" s="11"/>
    </row>
    <row r="208" spans="2:6" hidden="1" x14ac:dyDescent="0.2">
      <c r="B208" s="11"/>
      <c r="C208" s="11"/>
      <c r="D208" s="11"/>
      <c r="E208" s="11"/>
      <c r="F208" s="11"/>
    </row>
    <row r="209" spans="2:6" hidden="1" x14ac:dyDescent="0.2">
      <c r="B209" s="11"/>
      <c r="C209" s="11"/>
      <c r="D209" s="11"/>
      <c r="E209" s="11"/>
      <c r="F209" s="11"/>
    </row>
    <row r="210" spans="2:6" hidden="1" x14ac:dyDescent="0.2">
      <c r="B210" s="11"/>
      <c r="C210" s="11"/>
      <c r="D210" s="11"/>
      <c r="E210" s="11"/>
      <c r="F210" s="11"/>
    </row>
    <row r="211" spans="2:6" hidden="1" x14ac:dyDescent="0.2">
      <c r="B211" s="11"/>
      <c r="C211" s="11"/>
      <c r="D211" s="11"/>
      <c r="E211" s="11"/>
      <c r="F211" s="11"/>
    </row>
    <row r="212" spans="2:6" hidden="1" x14ac:dyDescent="0.2">
      <c r="B212" s="11"/>
      <c r="C212" s="11"/>
      <c r="D212" s="11"/>
      <c r="E212" s="11"/>
      <c r="F212" s="11"/>
    </row>
    <row r="213" spans="2:6" hidden="1" x14ac:dyDescent="0.2">
      <c r="B213" s="11"/>
      <c r="C213" s="11"/>
      <c r="D213" s="11"/>
      <c r="E213" s="11"/>
      <c r="F213" s="11"/>
    </row>
    <row r="214" spans="2:6" hidden="1" x14ac:dyDescent="0.2">
      <c r="B214" s="11"/>
      <c r="C214" s="11"/>
      <c r="D214" s="11"/>
      <c r="E214" s="11"/>
      <c r="F214" s="11"/>
    </row>
    <row r="215" spans="2:6" hidden="1" x14ac:dyDescent="0.2">
      <c r="B215" s="11"/>
      <c r="C215" s="11"/>
      <c r="D215" s="11"/>
      <c r="E215" s="11"/>
      <c r="F215" s="11"/>
    </row>
    <row r="216" spans="2:6" hidden="1" x14ac:dyDescent="0.2">
      <c r="B216" s="11"/>
      <c r="C216" s="11"/>
      <c r="D216" s="11"/>
      <c r="E216" s="11"/>
      <c r="F216" s="11"/>
    </row>
    <row r="217" spans="2:6" hidden="1" x14ac:dyDescent="0.2">
      <c r="B217" s="11"/>
      <c r="C217" s="11"/>
      <c r="D217" s="11"/>
      <c r="E217" s="11"/>
      <c r="F217" s="11"/>
    </row>
    <row r="218" spans="2:6" hidden="1" x14ac:dyDescent="0.2">
      <c r="B218" s="11"/>
      <c r="C218" s="11"/>
      <c r="D218" s="11"/>
      <c r="E218" s="11"/>
      <c r="F218" s="11"/>
    </row>
    <row r="219" spans="2:6" hidden="1" x14ac:dyDescent="0.2">
      <c r="B219" s="11"/>
      <c r="C219" s="11"/>
      <c r="D219" s="11"/>
      <c r="E219" s="11"/>
      <c r="F219" s="11"/>
    </row>
    <row r="220" spans="2:6" hidden="1" x14ac:dyDescent="0.2">
      <c r="B220" s="11"/>
      <c r="C220" s="11"/>
      <c r="D220" s="11"/>
      <c r="E220" s="11"/>
      <c r="F220" s="11"/>
    </row>
    <row r="221" spans="2:6" hidden="1" x14ac:dyDescent="0.2">
      <c r="B221" s="11"/>
      <c r="C221" s="11"/>
      <c r="D221" s="11"/>
      <c r="E221" s="11"/>
      <c r="F221" s="11"/>
    </row>
    <row r="222" spans="2:6" hidden="1" x14ac:dyDescent="0.2">
      <c r="B222" s="11"/>
      <c r="C222" s="11"/>
      <c r="D222" s="11"/>
      <c r="E222" s="11"/>
      <c r="F222" s="11"/>
    </row>
    <row r="223" spans="2:6" hidden="1" x14ac:dyDescent="0.2">
      <c r="B223" s="11"/>
      <c r="C223" s="11"/>
      <c r="D223" s="11"/>
      <c r="E223" s="11"/>
      <c r="F223" s="11"/>
    </row>
    <row r="224" spans="2:6" hidden="1" x14ac:dyDescent="0.2">
      <c r="B224" s="11"/>
      <c r="C224" s="11"/>
      <c r="D224" s="11"/>
      <c r="E224" s="11"/>
      <c r="F224" s="11"/>
    </row>
    <row r="225" spans="2:6" hidden="1" x14ac:dyDescent="0.2">
      <c r="B225" s="11"/>
      <c r="C225" s="11"/>
      <c r="D225" s="11"/>
      <c r="E225" s="11"/>
      <c r="F225" s="11"/>
    </row>
    <row r="226" spans="2:6" hidden="1" x14ac:dyDescent="0.2">
      <c r="B226" s="11"/>
      <c r="C226" s="11"/>
      <c r="D226" s="11"/>
      <c r="E226" s="11"/>
      <c r="F226" s="11"/>
    </row>
    <row r="227" spans="2:6" hidden="1" x14ac:dyDescent="0.2">
      <c r="B227" s="11"/>
      <c r="C227" s="11"/>
      <c r="D227" s="11"/>
      <c r="E227" s="11"/>
      <c r="F227" s="11"/>
    </row>
    <row r="228" spans="2:6" hidden="1" x14ac:dyDescent="0.2">
      <c r="B228" s="11"/>
      <c r="C228" s="11"/>
      <c r="D228" s="11"/>
      <c r="E228" s="11"/>
      <c r="F228" s="11"/>
    </row>
    <row r="229" spans="2:6" hidden="1" x14ac:dyDescent="0.2">
      <c r="B229" s="11"/>
      <c r="C229" s="11"/>
      <c r="D229" s="11"/>
      <c r="E229" s="11"/>
      <c r="F229" s="11"/>
    </row>
    <row r="230" spans="2:6" hidden="1" x14ac:dyDescent="0.2">
      <c r="B230" s="11"/>
      <c r="C230" s="11"/>
      <c r="D230" s="11"/>
      <c r="E230" s="11"/>
      <c r="F230" s="11"/>
    </row>
    <row r="231" spans="2:6" hidden="1" x14ac:dyDescent="0.2">
      <c r="B231" s="11"/>
      <c r="C231" s="11"/>
      <c r="D231" s="11"/>
      <c r="E231" s="11"/>
      <c r="F231" s="11"/>
    </row>
    <row r="232" spans="2:6" hidden="1" x14ac:dyDescent="0.2">
      <c r="B232" s="11"/>
      <c r="C232" s="11"/>
      <c r="D232" s="11"/>
      <c r="E232" s="11"/>
      <c r="F232" s="11"/>
    </row>
    <row r="233" spans="2:6" hidden="1" x14ac:dyDescent="0.2">
      <c r="B233" s="11"/>
      <c r="C233" s="11"/>
      <c r="D233" s="11"/>
      <c r="E233" s="11"/>
      <c r="F233" s="11"/>
    </row>
    <row r="234" spans="2:6" hidden="1" x14ac:dyDescent="0.2">
      <c r="B234" s="11"/>
      <c r="C234" s="11"/>
      <c r="D234" s="11"/>
      <c r="E234" s="11"/>
      <c r="F234" s="11"/>
    </row>
    <row r="235" spans="2:6" hidden="1" x14ac:dyDescent="0.2">
      <c r="B235" s="11"/>
      <c r="C235" s="11"/>
      <c r="D235" s="11"/>
      <c r="E235" s="11"/>
      <c r="F235" s="11"/>
    </row>
    <row r="236" spans="2:6" hidden="1" x14ac:dyDescent="0.2">
      <c r="B236" s="11"/>
      <c r="C236" s="11"/>
      <c r="D236" s="11"/>
      <c r="E236" s="11"/>
      <c r="F236" s="11"/>
    </row>
    <row r="237" spans="2:6" hidden="1" x14ac:dyDescent="0.2">
      <c r="B237" s="11"/>
      <c r="C237" s="11"/>
      <c r="D237" s="11"/>
      <c r="E237" s="11"/>
      <c r="F237" s="11"/>
    </row>
    <row r="238" spans="2:6" hidden="1" x14ac:dyDescent="0.2">
      <c r="B238" s="11"/>
      <c r="C238" s="11"/>
      <c r="D238" s="11"/>
      <c r="E238" s="11"/>
      <c r="F238" s="11"/>
    </row>
    <row r="239" spans="2:6" hidden="1" x14ac:dyDescent="0.2">
      <c r="B239" s="11"/>
      <c r="C239" s="11"/>
      <c r="D239" s="11"/>
      <c r="E239" s="11"/>
      <c r="F239" s="11"/>
    </row>
    <row r="240" spans="2:6" hidden="1" x14ac:dyDescent="0.2">
      <c r="B240" s="11"/>
      <c r="C240" s="11"/>
      <c r="D240" s="11"/>
      <c r="E240" s="11"/>
      <c r="F240" s="11"/>
    </row>
    <row r="241" spans="2:6" hidden="1" x14ac:dyDescent="0.2">
      <c r="B241" s="11"/>
      <c r="C241" s="11"/>
      <c r="D241" s="11"/>
      <c r="E241" s="11"/>
      <c r="F241" s="11"/>
    </row>
    <row r="242" spans="2:6" hidden="1" x14ac:dyDescent="0.2">
      <c r="B242" s="11"/>
      <c r="C242" s="11"/>
      <c r="D242" s="11"/>
      <c r="E242" s="11"/>
      <c r="F242" s="11"/>
    </row>
    <row r="243" spans="2:6" hidden="1" x14ac:dyDescent="0.2">
      <c r="B243" s="11"/>
      <c r="C243" s="11"/>
      <c r="D243" s="11"/>
      <c r="E243" s="11"/>
      <c r="F243" s="11"/>
    </row>
    <row r="244" spans="2:6" hidden="1" x14ac:dyDescent="0.2">
      <c r="B244" s="11"/>
      <c r="C244" s="11"/>
      <c r="D244" s="11"/>
      <c r="E244" s="11"/>
      <c r="F244" s="11"/>
    </row>
    <row r="245" spans="2:6" hidden="1" x14ac:dyDescent="0.2">
      <c r="B245" s="11"/>
      <c r="C245" s="11"/>
      <c r="D245" s="11"/>
      <c r="E245" s="11"/>
      <c r="F245" s="11"/>
    </row>
    <row r="246" spans="2:6" hidden="1" x14ac:dyDescent="0.2">
      <c r="B246" s="11"/>
      <c r="C246" s="11"/>
      <c r="D246" s="11"/>
      <c r="E246" s="11"/>
      <c r="F246" s="11"/>
    </row>
    <row r="247" spans="2:6" hidden="1" x14ac:dyDescent="0.2">
      <c r="B247" s="11"/>
      <c r="C247" s="11"/>
      <c r="D247" s="11"/>
      <c r="E247" s="11"/>
      <c r="F247" s="11"/>
    </row>
    <row r="248" spans="2:6" hidden="1" x14ac:dyDescent="0.2">
      <c r="B248" s="11"/>
      <c r="C248" s="11"/>
      <c r="D248" s="11"/>
      <c r="E248" s="11"/>
      <c r="F248" s="11"/>
    </row>
    <row r="249" spans="2:6" hidden="1" x14ac:dyDescent="0.2">
      <c r="B249" s="11"/>
      <c r="C249" s="11"/>
      <c r="D249" s="11"/>
      <c r="E249" s="11"/>
      <c r="F249" s="11"/>
    </row>
    <row r="250" spans="2:6" hidden="1" x14ac:dyDescent="0.2">
      <c r="B250" s="11"/>
      <c r="C250" s="11"/>
      <c r="D250" s="11"/>
      <c r="E250" s="11"/>
      <c r="F250" s="11"/>
    </row>
    <row r="251" spans="2:6" hidden="1" x14ac:dyDescent="0.2">
      <c r="B251" s="11"/>
      <c r="C251" s="11"/>
      <c r="D251" s="11"/>
      <c r="E251" s="11"/>
      <c r="F251" s="11"/>
    </row>
    <row r="252" spans="2:6" hidden="1" x14ac:dyDescent="0.2">
      <c r="B252" s="11"/>
      <c r="C252" s="11"/>
      <c r="D252" s="11"/>
      <c r="E252" s="11"/>
      <c r="F252" s="11"/>
    </row>
    <row r="253" spans="2:6" hidden="1" x14ac:dyDescent="0.2">
      <c r="B253" s="11"/>
      <c r="C253" s="11"/>
      <c r="D253" s="11"/>
      <c r="E253" s="11"/>
      <c r="F253" s="11"/>
    </row>
    <row r="254" spans="2:6" hidden="1" x14ac:dyDescent="0.2">
      <c r="B254" s="11"/>
      <c r="C254" s="11"/>
      <c r="D254" s="11"/>
      <c r="E254" s="11"/>
      <c r="F254" s="11"/>
    </row>
    <row r="255" spans="2:6" hidden="1" x14ac:dyDescent="0.2">
      <c r="B255" s="11"/>
      <c r="C255" s="11"/>
      <c r="D255" s="11"/>
      <c r="E255" s="11"/>
      <c r="F255" s="11"/>
    </row>
    <row r="256" spans="2:6" hidden="1" x14ac:dyDescent="0.2">
      <c r="B256" s="11"/>
      <c r="C256" s="11"/>
      <c r="D256" s="11"/>
      <c r="E256" s="11"/>
      <c r="F256" s="11"/>
    </row>
    <row r="257" spans="2:6" hidden="1" x14ac:dyDescent="0.2">
      <c r="B257" s="11"/>
      <c r="C257" s="11"/>
      <c r="D257" s="11"/>
      <c r="E257" s="11"/>
      <c r="F257" s="11"/>
    </row>
    <row r="258" spans="2:6" hidden="1" x14ac:dyDescent="0.2">
      <c r="B258" s="11"/>
      <c r="C258" s="11"/>
      <c r="D258" s="11"/>
      <c r="E258" s="11"/>
      <c r="F258" s="11"/>
    </row>
    <row r="259" spans="2:6" hidden="1" x14ac:dyDescent="0.2">
      <c r="B259" s="11"/>
      <c r="C259" s="11"/>
      <c r="D259" s="11"/>
      <c r="E259" s="11"/>
      <c r="F259" s="11"/>
    </row>
    <row r="260" spans="2:6" hidden="1" x14ac:dyDescent="0.2">
      <c r="B260" s="11"/>
      <c r="C260" s="11"/>
      <c r="D260" s="11"/>
      <c r="E260" s="11"/>
      <c r="F260" s="11"/>
    </row>
    <row r="261" spans="2:6" hidden="1" x14ac:dyDescent="0.2">
      <c r="B261" s="11"/>
      <c r="C261" s="11"/>
      <c r="D261" s="11"/>
      <c r="E261" s="11"/>
      <c r="F261" s="11"/>
    </row>
    <row r="262" spans="2:6" hidden="1" x14ac:dyDescent="0.2">
      <c r="B262" s="11"/>
      <c r="C262" s="11"/>
      <c r="D262" s="11"/>
      <c r="E262" s="11"/>
      <c r="F262" s="11"/>
    </row>
    <row r="263" spans="2:6" hidden="1" x14ac:dyDescent="0.2">
      <c r="B263" s="11"/>
      <c r="C263" s="11"/>
      <c r="D263" s="11"/>
      <c r="E263" s="11"/>
      <c r="F263" s="11"/>
    </row>
    <row r="264" spans="2:6" hidden="1" x14ac:dyDescent="0.2">
      <c r="B264" s="11"/>
      <c r="C264" s="11"/>
      <c r="D264" s="11"/>
      <c r="E264" s="11"/>
      <c r="F264" s="11"/>
    </row>
    <row r="265" spans="2:6" hidden="1" x14ac:dyDescent="0.2">
      <c r="B265" s="11"/>
      <c r="C265" s="11"/>
      <c r="D265" s="11"/>
      <c r="E265" s="11"/>
      <c r="F265" s="11"/>
    </row>
    <row r="266" spans="2:6" hidden="1" x14ac:dyDescent="0.2">
      <c r="B266" s="11"/>
      <c r="C266" s="11"/>
      <c r="D266" s="11"/>
      <c r="E266" s="11"/>
      <c r="F266" s="11"/>
    </row>
    <row r="267" spans="2:6" hidden="1" x14ac:dyDescent="0.2">
      <c r="B267" s="11"/>
      <c r="C267" s="11"/>
      <c r="D267" s="11"/>
      <c r="E267" s="11"/>
      <c r="F267" s="11"/>
    </row>
    <row r="268" spans="2:6" hidden="1" x14ac:dyDescent="0.2">
      <c r="B268" s="11"/>
      <c r="C268" s="11"/>
      <c r="D268" s="11"/>
      <c r="E268" s="11"/>
      <c r="F268" s="11"/>
    </row>
    <row r="269" spans="2:6" hidden="1" x14ac:dyDescent="0.2">
      <c r="B269" s="11"/>
      <c r="C269" s="11"/>
      <c r="D269" s="11"/>
      <c r="E269" s="11"/>
      <c r="F269" s="11"/>
    </row>
    <row r="270" spans="2:6" hidden="1" x14ac:dyDescent="0.2">
      <c r="B270" s="11"/>
      <c r="C270" s="11"/>
      <c r="D270" s="11"/>
      <c r="E270" s="11"/>
      <c r="F270" s="11"/>
    </row>
    <row r="271" spans="2:6" hidden="1" x14ac:dyDescent="0.2">
      <c r="B271" s="11"/>
      <c r="C271" s="11"/>
      <c r="D271" s="11"/>
      <c r="E271" s="11"/>
      <c r="F271" s="11"/>
    </row>
    <row r="272" spans="2:6" hidden="1" x14ac:dyDescent="0.2">
      <c r="B272" s="11"/>
      <c r="C272" s="11"/>
      <c r="D272" s="11"/>
      <c r="E272" s="11"/>
      <c r="F272" s="11"/>
    </row>
    <row r="273" spans="2:6" hidden="1" x14ac:dyDescent="0.2">
      <c r="B273" s="11"/>
      <c r="C273" s="11"/>
      <c r="D273" s="11"/>
      <c r="E273" s="11"/>
      <c r="F273" s="11"/>
    </row>
    <row r="274" spans="2:6" hidden="1" x14ac:dyDescent="0.2">
      <c r="B274" s="11"/>
      <c r="C274" s="11"/>
      <c r="D274" s="11"/>
      <c r="E274" s="11"/>
      <c r="F274" s="11"/>
    </row>
    <row r="275" spans="2:6" hidden="1" x14ac:dyDescent="0.2">
      <c r="B275" s="11"/>
      <c r="C275" s="11"/>
      <c r="D275" s="11"/>
      <c r="E275" s="11"/>
      <c r="F275" s="11"/>
    </row>
    <row r="276" spans="2:6" hidden="1" x14ac:dyDescent="0.2">
      <c r="B276" s="11"/>
      <c r="C276" s="11"/>
      <c r="D276" s="11"/>
      <c r="E276" s="11"/>
      <c r="F276" s="11"/>
    </row>
    <row r="277" spans="2:6" hidden="1" x14ac:dyDescent="0.2">
      <c r="B277" s="11"/>
      <c r="C277" s="11"/>
      <c r="D277" s="11"/>
      <c r="E277" s="11"/>
      <c r="F277" s="11"/>
    </row>
    <row r="278" spans="2:6" hidden="1" x14ac:dyDescent="0.2">
      <c r="B278" s="11"/>
      <c r="C278" s="11"/>
      <c r="D278" s="11"/>
      <c r="E278" s="11"/>
      <c r="F278" s="11"/>
    </row>
    <row r="279" spans="2:6" hidden="1" x14ac:dyDescent="0.2">
      <c r="B279" s="11"/>
      <c r="C279" s="11"/>
      <c r="D279" s="11"/>
      <c r="E279" s="11"/>
      <c r="F279" s="11"/>
    </row>
    <row r="280" spans="2:6" hidden="1" x14ac:dyDescent="0.2">
      <c r="B280" s="11"/>
      <c r="C280" s="11"/>
      <c r="D280" s="11"/>
      <c r="E280" s="11"/>
      <c r="F280" s="11"/>
    </row>
    <row r="281" spans="2:6" hidden="1" x14ac:dyDescent="0.2">
      <c r="B281" s="11"/>
      <c r="C281" s="11"/>
      <c r="D281" s="11"/>
      <c r="E281" s="11"/>
      <c r="F281" s="11"/>
    </row>
    <row r="282" spans="2:6" hidden="1" x14ac:dyDescent="0.2">
      <c r="B282" s="11"/>
      <c r="C282" s="11"/>
      <c r="D282" s="11"/>
      <c r="E282" s="11"/>
      <c r="F282" s="11"/>
    </row>
    <row r="283" spans="2:6" hidden="1" x14ac:dyDescent="0.2">
      <c r="B283" s="11"/>
      <c r="C283" s="11"/>
      <c r="D283" s="11"/>
      <c r="E283" s="11"/>
      <c r="F283" s="11"/>
    </row>
    <row r="284" spans="2:6" hidden="1" x14ac:dyDescent="0.2">
      <c r="B284" s="11"/>
      <c r="C284" s="11"/>
      <c r="D284" s="11"/>
      <c r="E284" s="11"/>
      <c r="F284" s="11"/>
    </row>
    <row r="285" spans="2:6" hidden="1" x14ac:dyDescent="0.2">
      <c r="B285" s="11"/>
      <c r="C285" s="11"/>
      <c r="D285" s="11"/>
      <c r="E285" s="11"/>
      <c r="F285" s="11"/>
    </row>
    <row r="286" spans="2:6" hidden="1" x14ac:dyDescent="0.2">
      <c r="B286" s="11"/>
      <c r="C286" s="11"/>
      <c r="D286" s="11"/>
      <c r="E286" s="11"/>
      <c r="F286" s="11"/>
    </row>
    <row r="287" spans="2:6" hidden="1" x14ac:dyDescent="0.2">
      <c r="B287" s="11"/>
      <c r="C287" s="11"/>
      <c r="D287" s="11"/>
      <c r="E287" s="11"/>
      <c r="F287" s="11"/>
    </row>
    <row r="288" spans="2:6" hidden="1" x14ac:dyDescent="0.2">
      <c r="B288" s="11"/>
      <c r="C288" s="11"/>
      <c r="D288" s="11"/>
      <c r="E288" s="11"/>
      <c r="F288" s="11"/>
    </row>
    <row r="289" spans="2:6" hidden="1" x14ac:dyDescent="0.2">
      <c r="B289" s="11"/>
      <c r="C289" s="11"/>
      <c r="D289" s="11"/>
      <c r="E289" s="11"/>
      <c r="F289" s="11"/>
    </row>
    <row r="290" spans="2:6" hidden="1" x14ac:dyDescent="0.2">
      <c r="B290" s="11"/>
      <c r="C290" s="11"/>
      <c r="D290" s="11"/>
      <c r="E290" s="11"/>
      <c r="F290" s="11"/>
    </row>
    <row r="291" spans="2:6" hidden="1" x14ac:dyDescent="0.2">
      <c r="B291" s="11"/>
      <c r="C291" s="11"/>
      <c r="D291" s="11"/>
      <c r="E291" s="11"/>
      <c r="F291" s="11"/>
    </row>
    <row r="292" spans="2:6" hidden="1" x14ac:dyDescent="0.2">
      <c r="B292" s="11"/>
      <c r="C292" s="11"/>
      <c r="D292" s="11"/>
      <c r="E292" s="11"/>
      <c r="F292" s="11"/>
    </row>
    <row r="293" spans="2:6" hidden="1" x14ac:dyDescent="0.2">
      <c r="B293" s="11"/>
      <c r="C293" s="11"/>
      <c r="D293" s="11"/>
      <c r="E293" s="11"/>
      <c r="F293" s="11"/>
    </row>
    <row r="294" spans="2:6" hidden="1" x14ac:dyDescent="0.2">
      <c r="B294" s="11"/>
      <c r="C294" s="11"/>
      <c r="D294" s="11"/>
      <c r="E294" s="11"/>
      <c r="F294" s="11"/>
    </row>
    <row r="295" spans="2:6" hidden="1" x14ac:dyDescent="0.2">
      <c r="B295" s="11"/>
      <c r="C295" s="11"/>
      <c r="D295" s="11"/>
      <c r="E295" s="11"/>
      <c r="F295" s="11"/>
    </row>
    <row r="296" spans="2:6" hidden="1" x14ac:dyDescent="0.2">
      <c r="B296" s="11"/>
      <c r="C296" s="11"/>
      <c r="D296" s="11"/>
      <c r="E296" s="11"/>
      <c r="F296" s="11"/>
    </row>
    <row r="297" spans="2:6" hidden="1" x14ac:dyDescent="0.2">
      <c r="B297" s="11"/>
      <c r="C297" s="11"/>
      <c r="D297" s="11"/>
      <c r="E297" s="11"/>
      <c r="F297" s="11"/>
    </row>
    <row r="298" spans="2:6" hidden="1" x14ac:dyDescent="0.2">
      <c r="B298" s="11"/>
      <c r="C298" s="11"/>
      <c r="D298" s="11"/>
      <c r="E298" s="11"/>
      <c r="F298" s="11"/>
    </row>
    <row r="299" spans="2:6" hidden="1" x14ac:dyDescent="0.2">
      <c r="B299" s="11"/>
      <c r="C299" s="11"/>
      <c r="D299" s="11"/>
      <c r="E299" s="11"/>
      <c r="F299" s="11"/>
    </row>
    <row r="300" spans="2:6" hidden="1" x14ac:dyDescent="0.2">
      <c r="B300" s="11"/>
      <c r="C300" s="11"/>
      <c r="D300" s="11"/>
      <c r="E300" s="11"/>
      <c r="F300" s="11"/>
    </row>
    <row r="301" spans="2:6" hidden="1" x14ac:dyDescent="0.2">
      <c r="B301" s="11"/>
      <c r="C301" s="11"/>
      <c r="D301" s="11"/>
      <c r="E301" s="11"/>
      <c r="F301" s="11"/>
    </row>
    <row r="302" spans="2:6" hidden="1" x14ac:dyDescent="0.2">
      <c r="B302" s="11"/>
      <c r="C302" s="11"/>
      <c r="D302" s="11"/>
      <c r="E302" s="11"/>
      <c r="F302" s="11"/>
    </row>
    <row r="303" spans="2:6" hidden="1" x14ac:dyDescent="0.2">
      <c r="B303" s="11"/>
      <c r="C303" s="11"/>
      <c r="D303" s="11"/>
      <c r="E303" s="11"/>
      <c r="F303" s="11"/>
    </row>
    <row r="304" spans="2:6" hidden="1" x14ac:dyDescent="0.2">
      <c r="B304" s="11"/>
      <c r="C304" s="11"/>
      <c r="D304" s="11"/>
      <c r="E304" s="11"/>
      <c r="F304" s="11"/>
    </row>
    <row r="305" spans="2:6" hidden="1" x14ac:dyDescent="0.2">
      <c r="B305" s="11"/>
      <c r="C305" s="11"/>
      <c r="D305" s="11"/>
      <c r="E305" s="11"/>
      <c r="F305" s="11"/>
    </row>
    <row r="306" spans="2:6" hidden="1" x14ac:dyDescent="0.2">
      <c r="B306" s="11"/>
      <c r="C306" s="11"/>
      <c r="D306" s="11"/>
      <c r="E306" s="11"/>
      <c r="F306" s="11"/>
    </row>
    <row r="307" spans="2:6" hidden="1" x14ac:dyDescent="0.2">
      <c r="B307" s="11"/>
      <c r="C307" s="11"/>
      <c r="D307" s="11"/>
      <c r="E307" s="11"/>
      <c r="F307" s="11"/>
    </row>
    <row r="308" spans="2:6" hidden="1" x14ac:dyDescent="0.2">
      <c r="B308" s="11"/>
      <c r="C308" s="11"/>
      <c r="D308" s="11"/>
      <c r="E308" s="11"/>
      <c r="F308" s="11"/>
    </row>
    <row r="309" spans="2:6" hidden="1" x14ac:dyDescent="0.2">
      <c r="B309" s="11"/>
      <c r="C309" s="11"/>
      <c r="D309" s="11"/>
      <c r="E309" s="11"/>
      <c r="F309" s="11"/>
    </row>
    <row r="310" spans="2:6" hidden="1" x14ac:dyDescent="0.2">
      <c r="B310" s="11"/>
      <c r="C310" s="11"/>
      <c r="D310" s="11"/>
      <c r="E310" s="11"/>
      <c r="F310" s="11"/>
    </row>
    <row r="311" spans="2:6" hidden="1" x14ac:dyDescent="0.2">
      <c r="B311" s="11"/>
      <c r="C311" s="11"/>
      <c r="D311" s="11"/>
      <c r="E311" s="11"/>
      <c r="F311" s="11"/>
    </row>
    <row r="312" spans="2:6" hidden="1" x14ac:dyDescent="0.2">
      <c r="B312" s="11"/>
      <c r="C312" s="11"/>
      <c r="D312" s="11"/>
      <c r="E312" s="11"/>
      <c r="F312" s="11"/>
    </row>
    <row r="313" spans="2:6" hidden="1" x14ac:dyDescent="0.2">
      <c r="B313" s="11"/>
      <c r="C313" s="11"/>
      <c r="D313" s="11"/>
      <c r="E313" s="11"/>
      <c r="F313" s="11"/>
    </row>
    <row r="314" spans="2:6" hidden="1" x14ac:dyDescent="0.2">
      <c r="B314" s="11"/>
      <c r="C314" s="11"/>
      <c r="D314" s="11"/>
      <c r="E314" s="11"/>
      <c r="F314" s="11"/>
    </row>
    <row r="315" spans="2:6" hidden="1" x14ac:dyDescent="0.2">
      <c r="B315" s="11"/>
      <c r="C315" s="11"/>
      <c r="D315" s="11"/>
      <c r="E315" s="11"/>
      <c r="F315" s="11"/>
    </row>
    <row r="316" spans="2:6" hidden="1" x14ac:dyDescent="0.2">
      <c r="B316" s="11"/>
      <c r="C316" s="11"/>
      <c r="D316" s="11"/>
      <c r="E316" s="11"/>
      <c r="F316" s="11"/>
    </row>
    <row r="317" spans="2:6" hidden="1" x14ac:dyDescent="0.2">
      <c r="B317" s="11"/>
      <c r="C317" s="11"/>
      <c r="D317" s="11"/>
      <c r="E317" s="11"/>
      <c r="F317" s="11"/>
    </row>
    <row r="318" spans="2:6" hidden="1" x14ac:dyDescent="0.2">
      <c r="B318" s="11"/>
      <c r="C318" s="11"/>
      <c r="D318" s="11"/>
      <c r="E318" s="11"/>
      <c r="F318" s="11"/>
    </row>
    <row r="319" spans="2:6" hidden="1" x14ac:dyDescent="0.2">
      <c r="B319" s="11"/>
      <c r="C319" s="11"/>
      <c r="D319" s="11"/>
      <c r="E319" s="11"/>
      <c r="F319" s="11"/>
    </row>
    <row r="320" spans="2:6" hidden="1" x14ac:dyDescent="0.2">
      <c r="B320" s="11"/>
      <c r="C320" s="11"/>
      <c r="D320" s="11"/>
      <c r="E320" s="11"/>
      <c r="F320" s="11"/>
    </row>
    <row r="321" spans="2:6" hidden="1" x14ac:dyDescent="0.2">
      <c r="B321" s="11"/>
      <c r="C321" s="11"/>
      <c r="D321" s="11"/>
      <c r="E321" s="11"/>
      <c r="F321" s="11"/>
    </row>
    <row r="322" spans="2:6" hidden="1" x14ac:dyDescent="0.2">
      <c r="B322" s="11"/>
      <c r="C322" s="11"/>
      <c r="D322" s="11"/>
      <c r="E322" s="11"/>
      <c r="F322" s="11"/>
    </row>
    <row r="323" spans="2:6" hidden="1" x14ac:dyDescent="0.2">
      <c r="B323" s="11"/>
      <c r="C323" s="11"/>
      <c r="D323" s="11"/>
      <c r="E323" s="11"/>
      <c r="F323" s="11"/>
    </row>
    <row r="324" spans="2:6" hidden="1" x14ac:dyDescent="0.2">
      <c r="B324" s="11"/>
      <c r="C324" s="11"/>
      <c r="D324" s="11"/>
      <c r="E324" s="11"/>
      <c r="F324" s="11"/>
    </row>
    <row r="325" spans="2:6" hidden="1" x14ac:dyDescent="0.2">
      <c r="B325" s="11"/>
      <c r="C325" s="11"/>
      <c r="D325" s="11"/>
      <c r="E325" s="11"/>
      <c r="F325" s="11"/>
    </row>
    <row r="326" spans="2:6" hidden="1" x14ac:dyDescent="0.2">
      <c r="B326" s="11"/>
      <c r="C326" s="11"/>
      <c r="D326" s="11"/>
      <c r="E326" s="11"/>
      <c r="F326" s="11"/>
    </row>
    <row r="327" spans="2:6" hidden="1" x14ac:dyDescent="0.2">
      <c r="B327" s="11"/>
      <c r="C327" s="11"/>
      <c r="D327" s="11"/>
      <c r="E327" s="11"/>
      <c r="F327" s="11"/>
    </row>
    <row r="328" spans="2:6" hidden="1" x14ac:dyDescent="0.2">
      <c r="B328" s="11"/>
      <c r="C328" s="11"/>
      <c r="D328" s="11"/>
      <c r="E328" s="11"/>
      <c r="F328" s="11"/>
    </row>
    <row r="329" spans="2:6" hidden="1" x14ac:dyDescent="0.2">
      <c r="B329" s="11"/>
      <c r="C329" s="11"/>
      <c r="D329" s="11"/>
      <c r="E329" s="11"/>
      <c r="F329" s="11"/>
    </row>
    <row r="330" spans="2:6" hidden="1" x14ac:dyDescent="0.2">
      <c r="B330" s="11"/>
      <c r="C330" s="11"/>
      <c r="D330" s="11"/>
      <c r="E330" s="11"/>
      <c r="F330" s="11"/>
    </row>
    <row r="331" spans="2:6" hidden="1" x14ac:dyDescent="0.2">
      <c r="B331" s="11"/>
      <c r="C331" s="11"/>
      <c r="D331" s="11"/>
      <c r="E331" s="11"/>
      <c r="F331" s="11"/>
    </row>
    <row r="332" spans="2:6" hidden="1" x14ac:dyDescent="0.2">
      <c r="B332" s="11"/>
      <c r="C332" s="11"/>
      <c r="D332" s="11"/>
      <c r="E332" s="11"/>
      <c r="F332" s="11"/>
    </row>
    <row r="333" spans="2:6" hidden="1" x14ac:dyDescent="0.2">
      <c r="B333" s="11"/>
      <c r="C333" s="11"/>
      <c r="D333" s="11"/>
      <c r="E333" s="11"/>
      <c r="F333" s="11"/>
    </row>
    <row r="334" spans="2:6" hidden="1" x14ac:dyDescent="0.2">
      <c r="B334" s="11"/>
      <c r="C334" s="11"/>
      <c r="D334" s="11"/>
      <c r="E334" s="11"/>
      <c r="F334" s="11"/>
    </row>
    <row r="335" spans="2:6" hidden="1" x14ac:dyDescent="0.2">
      <c r="B335" s="11"/>
      <c r="C335" s="11"/>
      <c r="D335" s="11"/>
      <c r="E335" s="11"/>
      <c r="F335" s="11"/>
    </row>
    <row r="336" spans="2:6" hidden="1" x14ac:dyDescent="0.2">
      <c r="B336" s="11"/>
      <c r="C336" s="11"/>
      <c r="D336" s="11"/>
      <c r="E336" s="11"/>
      <c r="F336" s="11"/>
    </row>
    <row r="337" spans="2:6" hidden="1" x14ac:dyDescent="0.2">
      <c r="B337" s="11"/>
      <c r="C337" s="11"/>
      <c r="D337" s="11"/>
      <c r="E337" s="11"/>
      <c r="F337" s="11"/>
    </row>
    <row r="338" spans="2:6" hidden="1" x14ac:dyDescent="0.2">
      <c r="B338" s="11"/>
      <c r="C338" s="11"/>
      <c r="D338" s="11"/>
      <c r="E338" s="11"/>
      <c r="F338" s="11"/>
    </row>
    <row r="339" spans="2:6" hidden="1" x14ac:dyDescent="0.2">
      <c r="B339" s="11"/>
      <c r="C339" s="11"/>
      <c r="D339" s="11"/>
      <c r="E339" s="11"/>
      <c r="F339" s="11"/>
    </row>
    <row r="340" spans="2:6" hidden="1" x14ac:dyDescent="0.2">
      <c r="B340" s="11"/>
      <c r="C340" s="11"/>
      <c r="D340" s="11"/>
      <c r="E340" s="11"/>
      <c r="F340" s="11"/>
    </row>
    <row r="341" spans="2:6" hidden="1" x14ac:dyDescent="0.2">
      <c r="B341" s="11"/>
      <c r="C341" s="11"/>
      <c r="D341" s="11"/>
      <c r="E341" s="11"/>
      <c r="F341" s="11"/>
    </row>
    <row r="342" spans="2:6" hidden="1" x14ac:dyDescent="0.2">
      <c r="B342" s="11"/>
      <c r="C342" s="11"/>
      <c r="D342" s="11"/>
      <c r="E342" s="11"/>
      <c r="F342" s="11"/>
    </row>
    <row r="343" spans="2:6" hidden="1" x14ac:dyDescent="0.2">
      <c r="B343" s="11"/>
      <c r="C343" s="11"/>
      <c r="D343" s="11"/>
      <c r="E343" s="11"/>
      <c r="F343" s="11"/>
    </row>
    <row r="344" spans="2:6" hidden="1" x14ac:dyDescent="0.2">
      <c r="B344" s="11"/>
      <c r="C344" s="11"/>
      <c r="D344" s="11"/>
      <c r="E344" s="11"/>
      <c r="F344" s="11"/>
    </row>
    <row r="345" spans="2:6" hidden="1" x14ac:dyDescent="0.2">
      <c r="B345" s="11"/>
      <c r="C345" s="11"/>
      <c r="D345" s="11"/>
      <c r="E345" s="11"/>
      <c r="F345" s="11"/>
    </row>
    <row r="346" spans="2:6" hidden="1" x14ac:dyDescent="0.2">
      <c r="B346" s="11"/>
      <c r="C346" s="11"/>
      <c r="D346" s="11"/>
      <c r="E346" s="11"/>
      <c r="F346" s="11"/>
    </row>
    <row r="347" spans="2:6" hidden="1" x14ac:dyDescent="0.2">
      <c r="B347" s="11"/>
      <c r="C347" s="11"/>
      <c r="D347" s="11"/>
      <c r="E347" s="11"/>
      <c r="F347" s="11"/>
    </row>
    <row r="348" spans="2:6" hidden="1" x14ac:dyDescent="0.2">
      <c r="B348" s="11"/>
      <c r="C348" s="11"/>
      <c r="D348" s="11"/>
      <c r="E348" s="11"/>
      <c r="F348" s="11"/>
    </row>
    <row r="349" spans="2:6" hidden="1" x14ac:dyDescent="0.2">
      <c r="B349" s="11"/>
      <c r="C349" s="11"/>
      <c r="D349" s="11"/>
      <c r="E349" s="11"/>
      <c r="F349" s="11"/>
    </row>
    <row r="350" spans="2:6" hidden="1" x14ac:dyDescent="0.2">
      <c r="B350" s="11"/>
      <c r="C350" s="11"/>
      <c r="D350" s="11"/>
      <c r="E350" s="11"/>
      <c r="F350" s="11"/>
    </row>
    <row r="351" spans="2:6" hidden="1" x14ac:dyDescent="0.2">
      <c r="B351" s="11"/>
      <c r="C351" s="11"/>
      <c r="D351" s="11"/>
      <c r="E351" s="11"/>
      <c r="F351" s="11"/>
    </row>
    <row r="352" spans="2:6" hidden="1" x14ac:dyDescent="0.2">
      <c r="B352" s="11"/>
      <c r="C352" s="11"/>
      <c r="D352" s="11"/>
      <c r="E352" s="11"/>
      <c r="F352" s="11"/>
    </row>
    <row r="353" spans="2:6" hidden="1" x14ac:dyDescent="0.2">
      <c r="B353" s="11"/>
      <c r="C353" s="11"/>
      <c r="D353" s="11"/>
      <c r="E353" s="11"/>
      <c r="F353" s="11"/>
    </row>
    <row r="354" spans="2:6" hidden="1" x14ac:dyDescent="0.2">
      <c r="B354" s="11"/>
      <c r="C354" s="11"/>
      <c r="D354" s="11"/>
      <c r="E354" s="11"/>
      <c r="F354" s="11"/>
    </row>
    <row r="355" spans="2:6" hidden="1" x14ac:dyDescent="0.2">
      <c r="B355" s="11"/>
      <c r="C355" s="11"/>
      <c r="D355" s="11"/>
      <c r="E355" s="11"/>
      <c r="F355" s="11"/>
    </row>
    <row r="356" spans="2:6" hidden="1" x14ac:dyDescent="0.2">
      <c r="B356" s="11"/>
      <c r="C356" s="11"/>
      <c r="D356" s="11"/>
      <c r="E356" s="11"/>
      <c r="F356" s="11"/>
    </row>
    <row r="357" spans="2:6" hidden="1" x14ac:dyDescent="0.2">
      <c r="B357" s="11"/>
      <c r="C357" s="11"/>
      <c r="D357" s="11"/>
      <c r="E357" s="11"/>
      <c r="F357" s="11"/>
    </row>
    <row r="358" spans="2:6" hidden="1" x14ac:dyDescent="0.2">
      <c r="B358" s="11"/>
      <c r="C358" s="11"/>
      <c r="D358" s="11"/>
      <c r="E358" s="11"/>
      <c r="F358" s="11"/>
    </row>
    <row r="359" spans="2:6" hidden="1" x14ac:dyDescent="0.2">
      <c r="B359" s="11"/>
      <c r="C359" s="11"/>
      <c r="D359" s="11"/>
      <c r="E359" s="11"/>
      <c r="F359" s="11"/>
    </row>
    <row r="360" spans="2:6" hidden="1" x14ac:dyDescent="0.2">
      <c r="B360" s="11"/>
      <c r="C360" s="11"/>
      <c r="D360" s="11"/>
      <c r="E360" s="11"/>
      <c r="F360" s="11"/>
    </row>
    <row r="361" spans="2:6" hidden="1" x14ac:dyDescent="0.2">
      <c r="B361" s="11"/>
      <c r="C361" s="11"/>
      <c r="D361" s="11"/>
      <c r="E361" s="11"/>
      <c r="F361" s="11"/>
    </row>
    <row r="362" spans="2:6" hidden="1" x14ac:dyDescent="0.2">
      <c r="B362" s="11"/>
      <c r="C362" s="11"/>
      <c r="D362" s="11"/>
      <c r="E362" s="11"/>
      <c r="F362" s="11"/>
    </row>
    <row r="363" spans="2:6" hidden="1" x14ac:dyDescent="0.2">
      <c r="B363" s="11"/>
      <c r="C363" s="11"/>
      <c r="D363" s="11"/>
      <c r="E363" s="11"/>
      <c r="F363" s="11"/>
    </row>
    <row r="364" spans="2:6" hidden="1" x14ac:dyDescent="0.2">
      <c r="B364" s="11"/>
      <c r="C364" s="11"/>
      <c r="D364" s="11"/>
      <c r="E364" s="11"/>
      <c r="F364" s="11"/>
    </row>
    <row r="365" spans="2:6" hidden="1" x14ac:dyDescent="0.2">
      <c r="B365" s="11"/>
      <c r="C365" s="11"/>
      <c r="D365" s="11"/>
      <c r="E365" s="11"/>
      <c r="F365" s="11"/>
    </row>
    <row r="366" spans="2:6" hidden="1" x14ac:dyDescent="0.2">
      <c r="B366" s="11"/>
      <c r="C366" s="11"/>
      <c r="D366" s="11"/>
      <c r="E366" s="11"/>
      <c r="F366" s="11"/>
    </row>
    <row r="367" spans="2:6" hidden="1" x14ac:dyDescent="0.2">
      <c r="B367" s="11"/>
      <c r="C367" s="11"/>
      <c r="D367" s="11"/>
      <c r="E367" s="11"/>
      <c r="F367" s="11"/>
    </row>
    <row r="368" spans="2:6" hidden="1" x14ac:dyDescent="0.2">
      <c r="B368" s="11"/>
      <c r="C368" s="11"/>
      <c r="D368" s="11"/>
      <c r="E368" s="11"/>
      <c r="F368" s="11"/>
    </row>
    <row r="369" spans="2:6" hidden="1" x14ac:dyDescent="0.2">
      <c r="B369" s="11"/>
      <c r="C369" s="11"/>
      <c r="D369" s="11"/>
      <c r="E369" s="11"/>
      <c r="F369" s="11"/>
    </row>
    <row r="370" spans="2:6" hidden="1" x14ac:dyDescent="0.2">
      <c r="B370" s="11"/>
      <c r="C370" s="11"/>
      <c r="D370" s="11"/>
      <c r="E370" s="11"/>
      <c r="F370" s="11"/>
    </row>
    <row r="371" spans="2:6" hidden="1" x14ac:dyDescent="0.2">
      <c r="B371" s="11"/>
      <c r="C371" s="11"/>
      <c r="D371" s="11"/>
      <c r="E371" s="11"/>
      <c r="F371" s="11"/>
    </row>
    <row r="372" spans="2:6" hidden="1" x14ac:dyDescent="0.2">
      <c r="B372" s="11"/>
      <c r="C372" s="11"/>
      <c r="D372" s="11"/>
      <c r="E372" s="11"/>
      <c r="F372" s="11"/>
    </row>
    <row r="373" spans="2:6" hidden="1" x14ac:dyDescent="0.2">
      <c r="B373" s="11"/>
      <c r="C373" s="11"/>
      <c r="D373" s="11"/>
      <c r="E373" s="11"/>
      <c r="F373" s="11"/>
    </row>
    <row r="374" spans="2:6" hidden="1" x14ac:dyDescent="0.2">
      <c r="B374" s="11"/>
      <c r="C374" s="11"/>
      <c r="D374" s="11"/>
      <c r="E374" s="11"/>
      <c r="F374" s="11"/>
    </row>
    <row r="375" spans="2:6" hidden="1" x14ac:dyDescent="0.2">
      <c r="B375" s="11"/>
      <c r="C375" s="11"/>
      <c r="D375" s="11"/>
      <c r="E375" s="11"/>
      <c r="F375" s="11"/>
    </row>
    <row r="376" spans="2:6" hidden="1" x14ac:dyDescent="0.2">
      <c r="B376" s="11"/>
      <c r="C376" s="11"/>
      <c r="D376" s="11"/>
      <c r="E376" s="11"/>
      <c r="F376" s="11"/>
    </row>
    <row r="377" spans="2:6" hidden="1" x14ac:dyDescent="0.2">
      <c r="B377" s="11"/>
      <c r="C377" s="11"/>
      <c r="D377" s="11"/>
      <c r="E377" s="11"/>
      <c r="F377" s="11"/>
    </row>
    <row r="378" spans="2:6" hidden="1" x14ac:dyDescent="0.2">
      <c r="B378" s="11"/>
      <c r="C378" s="11"/>
      <c r="D378" s="11"/>
      <c r="E378" s="11"/>
      <c r="F378" s="11"/>
    </row>
    <row r="379" spans="2:6" hidden="1" x14ac:dyDescent="0.2">
      <c r="B379" s="11"/>
      <c r="C379" s="11"/>
      <c r="D379" s="11"/>
      <c r="E379" s="11"/>
      <c r="F379" s="11"/>
    </row>
    <row r="380" spans="2:6" hidden="1" x14ac:dyDescent="0.2">
      <c r="B380" s="11"/>
      <c r="C380" s="11"/>
      <c r="D380" s="11"/>
      <c r="E380" s="11"/>
      <c r="F380" s="11"/>
    </row>
    <row r="381" spans="2:6" hidden="1" x14ac:dyDescent="0.2">
      <c r="B381" s="11"/>
      <c r="C381" s="11"/>
      <c r="D381" s="11"/>
      <c r="E381" s="11"/>
      <c r="F381" s="11"/>
    </row>
    <row r="382" spans="2:6" hidden="1" x14ac:dyDescent="0.2">
      <c r="B382" s="11"/>
      <c r="C382" s="11"/>
      <c r="D382" s="11"/>
      <c r="E382" s="11"/>
      <c r="F382" s="11"/>
    </row>
    <row r="383" spans="2:6" hidden="1" x14ac:dyDescent="0.2">
      <c r="B383" s="11"/>
      <c r="C383" s="11"/>
      <c r="D383" s="11"/>
      <c r="E383" s="11"/>
      <c r="F383" s="11"/>
    </row>
  </sheetData>
  <sheetProtection algorithmName="SHA-512" hashValue="VqPSv/os/K+QREMgvOhXL5Tb5cGiCqn5PR6T00qO1u4SBcoJ3pcmuNO9ufylgm3fm35L3dtDmzpQMfwaJ6hn9Q==" saltValue="Jr/LosuDRJPyzoFfY0oYvw==" spinCount="100000" sheet="1" selectLockedCells="1"/>
  <mergeCells count="3">
    <mergeCell ref="B12:F12"/>
    <mergeCell ref="B21:F21"/>
    <mergeCell ref="B40:F40"/>
  </mergeCells>
  <phoneticPr fontId="0" type="noConversion"/>
  <hyperlinks>
    <hyperlink ref="E60" location="'Ratios Details'!C58" display="Dividend per share" xr:uid="{00000000-0004-0000-0400-000000000000}"/>
    <hyperlink ref="F61" location="'Ratios Details'!C57" display="Earning Per Share" xr:uid="{00000000-0004-0000-0400-000001000000}"/>
  </hyperlinks>
  <pageMargins left="0.75" right="0.75" top="1" bottom="1" header="0.5" footer="0.5"/>
  <pageSetup orientation="portrait" horizontalDpi="120" verticalDpi="14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I80"/>
  <sheetViews>
    <sheetView showGridLines="0" zoomScaleNormal="100" workbookViewId="0">
      <selection activeCell="A16" sqref="A16"/>
    </sheetView>
  </sheetViews>
  <sheetFormatPr defaultColWidth="0" defaultRowHeight="12.75" zeroHeight="1" x14ac:dyDescent="0.2"/>
  <cols>
    <col min="1" max="1" width="4.7109375" style="49" customWidth="1"/>
    <col min="2" max="2" width="3.5703125" customWidth="1"/>
    <col min="3" max="3" width="19.28515625" style="15" customWidth="1"/>
    <col min="4" max="4" width="28.42578125" customWidth="1"/>
    <col min="5" max="7" width="16.7109375" customWidth="1"/>
    <col min="8" max="8" width="64.85546875" style="13" customWidth="1"/>
    <col min="9" max="9" width="0.140625" customWidth="1"/>
  </cols>
  <sheetData>
    <row r="1" spans="1:9" ht="15.75" thickBot="1" x14ac:dyDescent="0.3">
      <c r="B1" s="112"/>
      <c r="C1" s="131" t="s">
        <v>282</v>
      </c>
      <c r="D1" s="163" t="str">
        <f>VLOOKUP($C1,'Input - 2'!$G$2:$J$3,2,0)</f>
        <v>ABC Ltd.</v>
      </c>
      <c r="E1" s="164"/>
      <c r="G1" s="113"/>
      <c r="H1" s="114" t="s">
        <v>326</v>
      </c>
    </row>
    <row r="2" spans="1:9" ht="15.75" thickBot="1" x14ac:dyDescent="0.3">
      <c r="C2" s="132" t="s">
        <v>283</v>
      </c>
      <c r="D2" s="155" t="str">
        <f>VLOOKUP($C2,'Input - 2'!$G$2:$J$3,2,0)</f>
        <v>Q1</v>
      </c>
      <c r="E2" s="157"/>
      <c r="G2" s="117"/>
      <c r="H2" s="114" t="s">
        <v>327</v>
      </c>
    </row>
    <row r="3" spans="1:9" x14ac:dyDescent="0.2"/>
    <row r="4" spans="1:9" s="28" customFormat="1" ht="27" customHeight="1" x14ac:dyDescent="0.2">
      <c r="A4" s="52"/>
      <c r="B4" s="26"/>
      <c r="C4" s="26"/>
      <c r="D4" s="27"/>
      <c r="E4" s="27"/>
      <c r="F4" s="27"/>
      <c r="G4" s="27"/>
      <c r="H4" s="27"/>
    </row>
    <row r="5" spans="1:9" x14ac:dyDescent="0.2"/>
    <row r="6" spans="1:9" s="17" customFormat="1" ht="29.25" customHeight="1" x14ac:dyDescent="0.2">
      <c r="A6" s="53"/>
      <c r="B6" s="102" t="s">
        <v>39</v>
      </c>
      <c r="C6" s="103" t="s">
        <v>46</v>
      </c>
      <c r="D6" s="103" t="s">
        <v>47</v>
      </c>
      <c r="E6" s="103" t="s">
        <v>87</v>
      </c>
      <c r="F6" s="103" t="s">
        <v>251</v>
      </c>
      <c r="G6" s="103" t="s">
        <v>252</v>
      </c>
      <c r="H6" s="103" t="s">
        <v>88</v>
      </c>
    </row>
    <row r="7" spans="1:9" ht="61.5" customHeight="1" x14ac:dyDescent="0.2">
      <c r="B7" s="98">
        <v>1</v>
      </c>
      <c r="C7" s="104" t="s">
        <v>2</v>
      </c>
      <c r="D7" s="105" t="s">
        <v>286</v>
      </c>
      <c r="E7" s="133">
        <v>2</v>
      </c>
      <c r="F7" s="106">
        <f>IF(ISERROR('Ratios Calculation'!G6)=TRUE,"Please fill up data in Input sheets",IF('Ratios Calculation'!G6=0,"Please fill up data in Input sheets",'Ratios Calculation'!G6))</f>
        <v>1.6</v>
      </c>
      <c r="G7" s="106">
        <f>IF(ISERROR('Ratios Calculation'!H6)=TRUE,"Please fill up data in Input sheets",IF('Ratios Calculation'!H6=0,"Please fill up data in Input sheets",'Ratios Calculation'!H6))</f>
        <v>1.6</v>
      </c>
      <c r="H7" s="107" t="s">
        <v>89</v>
      </c>
      <c r="I7" s="10"/>
    </row>
    <row r="8" spans="1:9" ht="38.25" x14ac:dyDescent="0.2">
      <c r="B8" s="108">
        <v>2</v>
      </c>
      <c r="C8" s="109" t="s">
        <v>90</v>
      </c>
      <c r="D8" s="110" t="s">
        <v>287</v>
      </c>
      <c r="E8" s="134">
        <v>1.33</v>
      </c>
      <c r="F8" s="106">
        <f>IF(ISERROR('Ratios Calculation'!G7)=TRUE,"Please fill up data in Input sheets",IF('Ratios Calculation'!G7=0,"Please fill up data in Input sheets",'Ratios Calculation'!G7))</f>
        <v>1.6</v>
      </c>
      <c r="G8" s="106">
        <f>IF(ISERROR('Ratios Calculation'!H7)=TRUE,"Please fill up data in Input sheets",IF('Ratios Calculation'!H7=0,"Please fill up data in Input sheets",'Ratios Calculation'!H7))</f>
        <v>1.6</v>
      </c>
      <c r="H8" s="111" t="s">
        <v>98</v>
      </c>
      <c r="I8" s="10"/>
    </row>
    <row r="9" spans="1:9" ht="25.5" x14ac:dyDescent="0.2">
      <c r="B9" s="108">
        <v>3</v>
      </c>
      <c r="C9" s="109" t="s">
        <v>3</v>
      </c>
      <c r="D9" s="110" t="s">
        <v>288</v>
      </c>
      <c r="E9" s="115">
        <v>0.2</v>
      </c>
      <c r="F9" s="106">
        <f>IF(ISERROR('Ratios Calculation'!G8)=TRUE,"Please fill up data in Input sheets",IF('Ratios Calculation'!G8=0,"Please fill up data in Input sheets",'Ratios Calculation'!G8))</f>
        <v>0.6</v>
      </c>
      <c r="G9" s="106">
        <f>IF(ISERROR('Ratios Calculation'!H8)=TRUE,"Please fill up data in Input sheets",IF('Ratios Calculation'!H8=0,"Please fill up data in Input sheets",'Ratios Calculation'!H8))</f>
        <v>0.6</v>
      </c>
      <c r="H9" s="111" t="s">
        <v>100</v>
      </c>
      <c r="I9" s="10"/>
    </row>
    <row r="10" spans="1:9" ht="25.5" x14ac:dyDescent="0.2">
      <c r="B10" s="98">
        <v>4</v>
      </c>
      <c r="C10" s="104" t="s">
        <v>4</v>
      </c>
      <c r="D10" s="105" t="s">
        <v>289</v>
      </c>
      <c r="E10" s="116">
        <v>0.1</v>
      </c>
      <c r="F10" s="106">
        <f>IF(ISERROR('Ratios Calculation'!G9)=TRUE,"Please fill up data in Input sheets",IF('Ratios Calculation'!G9=0,"Please fill up data in Input sheets",'Ratios Calculation'!G9))</f>
        <v>0.26315789473684209</v>
      </c>
      <c r="G10" s="106">
        <f>IF(ISERROR('Ratios Calculation'!H9)=TRUE,"Please fill up data in Input sheets",IF('Ratios Calculation'!H9=0,"Please fill up data in Input sheets",'Ratios Calculation'!H9))</f>
        <v>0.26315789473684209</v>
      </c>
      <c r="H10" s="107" t="s">
        <v>108</v>
      </c>
      <c r="I10" s="10"/>
    </row>
    <row r="11" spans="1:9" ht="25.5" x14ac:dyDescent="0.2">
      <c r="B11" s="108">
        <v>5</v>
      </c>
      <c r="C11" s="109" t="s">
        <v>5</v>
      </c>
      <c r="D11" s="110" t="s">
        <v>290</v>
      </c>
      <c r="E11" s="115">
        <v>10</v>
      </c>
      <c r="F11" s="106">
        <f>IF(ISERROR('Ratios Calculation'!G10)=TRUE,"Please fill up data in Input sheets",IF('Ratios Calculation'!G10=0,"Please fill up data in Input sheets",'Ratios Calculation'!G10))</f>
        <v>18.25</v>
      </c>
      <c r="G11" s="106">
        <f>IF(ISERROR('Ratios Calculation'!H10)=TRUE,"Please fill up data in Input sheets",IF('Ratios Calculation'!H10=0,"Please fill up data in Input sheets",'Ratios Calculation'!H10))</f>
        <v>17.661290322580648</v>
      </c>
      <c r="H11" s="111" t="s">
        <v>109</v>
      </c>
      <c r="I11" s="10"/>
    </row>
    <row r="12" spans="1:9" s="30" customFormat="1" x14ac:dyDescent="0.2">
      <c r="A12" s="54"/>
      <c r="B12" s="31"/>
      <c r="C12" s="32"/>
      <c r="D12" s="33"/>
      <c r="E12" s="40"/>
      <c r="F12" s="40"/>
      <c r="G12" s="33"/>
      <c r="H12" s="34"/>
      <c r="I12" s="35"/>
    </row>
    <row r="13" spans="1:9" s="30" customFormat="1" x14ac:dyDescent="0.2">
      <c r="A13" s="54"/>
      <c r="B13" s="31"/>
      <c r="C13" s="32"/>
      <c r="D13" s="33"/>
      <c r="E13" s="40"/>
      <c r="F13" s="40"/>
      <c r="G13" s="33"/>
      <c r="H13" s="34"/>
      <c r="I13" s="35"/>
    </row>
    <row r="14" spans="1:9" s="30" customFormat="1" x14ac:dyDescent="0.2">
      <c r="A14" s="54"/>
      <c r="B14" s="31"/>
      <c r="C14" s="32"/>
      <c r="D14" s="33"/>
      <c r="E14" s="40"/>
      <c r="F14" s="40"/>
      <c r="G14" s="33"/>
      <c r="H14" s="34"/>
      <c r="I14" s="35"/>
    </row>
    <row r="15" spans="1:9" x14ac:dyDescent="0.2">
      <c r="B15" s="10"/>
      <c r="C15" s="11"/>
      <c r="D15" s="10"/>
      <c r="E15" s="10"/>
      <c r="F15" s="10"/>
      <c r="G15" s="10"/>
      <c r="I15" s="10"/>
    </row>
    <row r="16" spans="1:9" s="28" customFormat="1" ht="27" customHeight="1" x14ac:dyDescent="0.2">
      <c r="A16" s="52"/>
      <c r="B16" s="26"/>
      <c r="C16" s="26"/>
      <c r="D16" s="26"/>
      <c r="E16" s="26"/>
      <c r="F16" s="26"/>
      <c r="G16" s="26"/>
      <c r="H16" s="26"/>
      <c r="I16" s="36"/>
    </row>
    <row r="17" spans="1:9" x14ac:dyDescent="0.2">
      <c r="B17" s="10"/>
      <c r="C17" s="11"/>
      <c r="D17" s="10"/>
      <c r="E17" s="10"/>
      <c r="F17" s="10"/>
      <c r="G17" s="10"/>
      <c r="I17" s="10"/>
    </row>
    <row r="18" spans="1:9" ht="25.5" x14ac:dyDescent="0.2">
      <c r="B18" s="102" t="s">
        <v>39</v>
      </c>
      <c r="C18" s="103" t="s">
        <v>46</v>
      </c>
      <c r="D18" s="103" t="s">
        <v>47</v>
      </c>
      <c r="E18" s="103" t="s">
        <v>87</v>
      </c>
      <c r="F18" s="103" t="s">
        <v>251</v>
      </c>
      <c r="G18" s="103" t="s">
        <v>252</v>
      </c>
      <c r="H18" s="103" t="s">
        <v>337</v>
      </c>
      <c r="I18" s="10"/>
    </row>
    <row r="19" spans="1:9" ht="114.75" x14ac:dyDescent="0.2">
      <c r="B19" s="98">
        <v>1</v>
      </c>
      <c r="C19" s="99" t="s">
        <v>51</v>
      </c>
      <c r="D19" s="100" t="s">
        <v>292</v>
      </c>
      <c r="E19" s="120">
        <v>2</v>
      </c>
      <c r="F19" s="106">
        <f>IF(ISERROR('Ratios Calculation'!G15)=TRUE,"Please fill up data in Input sheets",IF('Ratios Calculation'!G15=0,"Please fill up data in Input sheets",'Ratios Calculation'!G15))</f>
        <v>3.9702233250620347E-2</v>
      </c>
      <c r="G19" s="106">
        <f>IF(ISERROR('Ratios Calculation'!H15)=TRUE,"Please fill up data in Input sheets",IF('Ratios Calculation'!H15=0,"Please fill up data in Input sheets",'Ratios Calculation'!H15))</f>
        <v>3.9702233250620347E-2</v>
      </c>
      <c r="H19" s="119" t="s">
        <v>328</v>
      </c>
      <c r="I19" s="10"/>
    </row>
    <row r="20" spans="1:9" ht="114.75" x14ac:dyDescent="0.2">
      <c r="B20" s="98">
        <v>2</v>
      </c>
      <c r="C20" s="99" t="s">
        <v>225</v>
      </c>
      <c r="D20" s="100" t="s">
        <v>293</v>
      </c>
      <c r="E20" s="120">
        <v>2</v>
      </c>
      <c r="F20" s="106">
        <f>IF(ISERROR('Ratios Calculation'!G16)=TRUE,"Please fill up data in Input sheets",IF('Ratios Calculation'!G16=0,"Please fill up data in Input sheets",'Ratios Calculation'!G16))</f>
        <v>3.8186157517899763E-2</v>
      </c>
      <c r="G20" s="106">
        <f>IF(ISERROR('Ratios Calculation'!H16)=TRUE,"Please fill up data in Input sheets",IF('Ratios Calculation'!H16=0,"Please fill up data in Input sheets",'Ratios Calculation'!H16))</f>
        <v>3.8186157517899763E-2</v>
      </c>
      <c r="H20" s="119" t="s">
        <v>328</v>
      </c>
      <c r="I20" s="10"/>
    </row>
    <row r="21" spans="1:9" ht="68.25" customHeight="1" x14ac:dyDescent="0.2">
      <c r="B21" s="98">
        <v>3</v>
      </c>
      <c r="C21" s="99" t="s">
        <v>18</v>
      </c>
      <c r="D21" s="100" t="s">
        <v>294</v>
      </c>
      <c r="E21" s="120">
        <v>3.15</v>
      </c>
      <c r="F21" s="106">
        <f>IF(ISERROR('Ratios Calculation'!G17)=TRUE,"Please fill up data in Input sheets",IF('Ratios Calculation'!G17=0,"Please fill up data in Input sheets",'Ratios Calculation'!G17))</f>
        <v>4.6860465116279073</v>
      </c>
      <c r="G21" s="106">
        <f>IF(ISERROR('Ratios Calculation'!H17)=TRUE,"Please fill up data in Input sheets",IF('Ratios Calculation'!H17=0,"Please fill up data in Input sheets",'Ratios Calculation'!H17))</f>
        <v>4.6860465116279073</v>
      </c>
      <c r="H21" s="119" t="s">
        <v>226</v>
      </c>
      <c r="I21" s="10"/>
    </row>
    <row r="22" spans="1:9" ht="81" customHeight="1" x14ac:dyDescent="0.2">
      <c r="B22" s="98">
        <v>4</v>
      </c>
      <c r="C22" s="99" t="s">
        <v>9</v>
      </c>
      <c r="D22" s="100" t="s">
        <v>295</v>
      </c>
      <c r="E22" s="120">
        <v>1</v>
      </c>
      <c r="F22" s="106">
        <f>IF(ISERROR('Ratios Calculation'!G18)=TRUE,"Please fill up data in Input sheets",IF('Ratios Calculation'!G18=0,"Please fill up data in Input sheets",'Ratios Calculation'!G18))</f>
        <v>1.0640394088669951</v>
      </c>
      <c r="G22" s="106">
        <f>IF(ISERROR('Ratios Calculation'!H18)=TRUE,"Please fill up data in Input sheets",IF('Ratios Calculation'!H18=0,"Please fill up data in Input sheets",'Ratios Calculation'!H18))</f>
        <v>1.0640394088669951</v>
      </c>
      <c r="H22" s="119" t="s">
        <v>329</v>
      </c>
      <c r="I22" s="10"/>
    </row>
    <row r="23" spans="1:9" ht="25.5" x14ac:dyDescent="0.2">
      <c r="B23" s="98">
        <v>5</v>
      </c>
      <c r="C23" s="99" t="s">
        <v>136</v>
      </c>
      <c r="D23" s="100" t="s">
        <v>296</v>
      </c>
      <c r="E23" s="126" t="s">
        <v>138</v>
      </c>
      <c r="F23" s="106">
        <f>IF(ISERROR('Ratios Calculation'!G19)=TRUE,"Please fill up data in Input sheets",IF('Ratios Calculation'!G19=0,"Please fill up data in Input sheets",'Ratios Calculation'!G19))</f>
        <v>1.4319809069212411E-2</v>
      </c>
      <c r="G23" s="106">
        <f>IF(ISERROR('Ratios Calculation'!H19)=TRUE,"Please fill up data in Input sheets",IF('Ratios Calculation'!H19=0,"Please fill up data in Input sheets",'Ratios Calculation'!H19))</f>
        <v>1.4319809069212411E-2</v>
      </c>
      <c r="H23" s="119" t="s">
        <v>227</v>
      </c>
      <c r="I23" s="10"/>
    </row>
    <row r="24" spans="1:9" s="30" customFormat="1" x14ac:dyDescent="0.2">
      <c r="A24" s="54"/>
      <c r="B24" s="22"/>
      <c r="C24" s="23"/>
      <c r="D24" s="24"/>
      <c r="E24" s="118" t="str">
        <f>RIGHT(E23,LEN(E23)-10)</f>
        <v>1</v>
      </c>
      <c r="F24" s="32"/>
      <c r="G24" s="33"/>
      <c r="H24" s="34"/>
      <c r="I24" s="35"/>
    </row>
    <row r="25" spans="1:9" s="30" customFormat="1" x14ac:dyDescent="0.2">
      <c r="A25" s="54"/>
      <c r="B25" s="22"/>
      <c r="C25" s="23"/>
      <c r="D25" s="24"/>
      <c r="E25" s="32"/>
      <c r="F25" s="32"/>
      <c r="G25" s="33"/>
      <c r="H25" s="34"/>
      <c r="I25" s="35"/>
    </row>
    <row r="26" spans="1:9" s="30" customFormat="1" x14ac:dyDescent="0.2">
      <c r="A26" s="54"/>
      <c r="B26" s="22"/>
      <c r="C26" s="23"/>
      <c r="D26" s="24"/>
      <c r="E26" s="32"/>
      <c r="F26" s="32"/>
      <c r="G26" s="33"/>
      <c r="H26" s="34"/>
      <c r="I26" s="35"/>
    </row>
    <row r="27" spans="1:9" s="30" customFormat="1" x14ac:dyDescent="0.2">
      <c r="A27" s="54"/>
      <c r="B27" s="31"/>
      <c r="C27" s="32"/>
      <c r="D27" s="33"/>
      <c r="E27" s="32"/>
      <c r="F27" s="32"/>
      <c r="G27" s="33"/>
      <c r="H27" s="34"/>
      <c r="I27" s="35"/>
    </row>
    <row r="28" spans="1:9" s="30" customFormat="1" ht="27" customHeight="1" x14ac:dyDescent="0.2">
      <c r="A28" s="54"/>
      <c r="B28" s="31"/>
      <c r="C28" s="32"/>
      <c r="D28" s="33"/>
      <c r="E28" s="32"/>
      <c r="F28" s="32"/>
      <c r="G28" s="33"/>
      <c r="H28" s="34"/>
      <c r="I28" s="35"/>
    </row>
    <row r="29" spans="1:9" x14ac:dyDescent="0.2"/>
    <row r="30" spans="1:9" ht="25.5" x14ac:dyDescent="0.2">
      <c r="B30" s="102" t="s">
        <v>39</v>
      </c>
      <c r="C30" s="103" t="s">
        <v>46</v>
      </c>
      <c r="D30" s="103" t="s">
        <v>47</v>
      </c>
      <c r="E30" s="103" t="s">
        <v>87</v>
      </c>
      <c r="F30" s="103" t="s">
        <v>251</v>
      </c>
      <c r="G30" s="103" t="s">
        <v>252</v>
      </c>
      <c r="H30" s="103" t="s">
        <v>337</v>
      </c>
    </row>
    <row r="31" spans="1:9" ht="25.5" x14ac:dyDescent="0.2">
      <c r="B31" s="98">
        <v>1</v>
      </c>
      <c r="C31" s="99" t="s">
        <v>12</v>
      </c>
      <c r="D31" s="100" t="s">
        <v>297</v>
      </c>
      <c r="E31" s="120">
        <v>3</v>
      </c>
      <c r="F31" s="106">
        <f>IF(ISERROR('Ratios Calculation'!G24)=TRUE,"Please fill up data in Input sheets",IF('Ratios Calculation'!G24=0,"Please fill up data in Input sheets",'Ratios Calculation'!G24))</f>
        <v>2</v>
      </c>
      <c r="G31" s="106">
        <f>IF(ISERROR('Ratios Calculation'!H24)=TRUE,"Please fill up data in Input sheets",IF('Ratios Calculation'!H24=0,"Please fill up data in Input sheets",'Ratios Calculation'!H24))</f>
        <v>2.1</v>
      </c>
      <c r="H31" s="119" t="s">
        <v>159</v>
      </c>
    </row>
    <row r="32" spans="1:9" ht="25.5" x14ac:dyDescent="0.2">
      <c r="B32" s="98">
        <v>2</v>
      </c>
      <c r="C32" s="99" t="s">
        <v>13</v>
      </c>
      <c r="D32" s="100" t="s">
        <v>298</v>
      </c>
      <c r="E32" s="120">
        <v>3</v>
      </c>
      <c r="F32" s="106">
        <f>IF(ISERROR('Ratios Calculation'!G25)=TRUE,"Please fill up data in Input sheets",IF('Ratios Calculation'!G25=0,"Please fill up data in Input sheets",'Ratios Calculation'!G25))</f>
        <v>2.5</v>
      </c>
      <c r="G32" s="106">
        <f>IF(ISERROR('Ratios Calculation'!H25)=TRUE,"Please fill up data in Input sheets",IF('Ratios Calculation'!H25=0,"Please fill up data in Input sheets",'Ratios Calculation'!H25))</f>
        <v>2.625</v>
      </c>
      <c r="H32" s="119" t="s">
        <v>158</v>
      </c>
    </row>
    <row r="33" spans="1:8" ht="38.25" x14ac:dyDescent="0.2">
      <c r="B33" s="98">
        <v>3</v>
      </c>
      <c r="C33" s="99" t="s">
        <v>15</v>
      </c>
      <c r="D33" s="100" t="s">
        <v>299</v>
      </c>
      <c r="E33" s="126" t="s">
        <v>330</v>
      </c>
      <c r="F33" s="106">
        <f>IF(ISERROR('Ratios Calculation'!G26)=TRUE,"Please fill up data in Input sheets",IF('Ratios Calculation'!G26=0,"Please fill up data in Input sheets",'Ratios Calculation'!G26))</f>
        <v>3</v>
      </c>
      <c r="G33" s="106">
        <f>IF(ISERROR('Ratios Calculation'!H26)=TRUE,"Please fill up data in Input sheets",IF('Ratios Calculation'!H26=0,"Please fill up data in Input sheets",'Ratios Calculation'!H26))</f>
        <v>3</v>
      </c>
      <c r="H33" s="119" t="s">
        <v>155</v>
      </c>
    </row>
    <row r="34" spans="1:8" ht="27" customHeight="1" x14ac:dyDescent="0.2">
      <c r="B34" s="98">
        <v>4</v>
      </c>
      <c r="C34" s="99" t="s">
        <v>14</v>
      </c>
      <c r="D34" s="100" t="s">
        <v>300</v>
      </c>
      <c r="E34" s="126" t="s">
        <v>156</v>
      </c>
      <c r="F34" s="106">
        <f>IF(ISERROR('Ratios Calculation'!G27)=TRUE,"Please fill up data in Input sheets",IF('Ratios Calculation'!G27=0,"Please fill up data in Input sheets",'Ratios Calculation'!G27))</f>
        <v>4</v>
      </c>
      <c r="G34" s="106">
        <f>IF(ISERROR('Ratios Calculation'!H27)=TRUE,"Please fill up data in Input sheets",IF('Ratios Calculation'!H27=0,"Please fill up data in Input sheets",'Ratios Calculation'!H27))</f>
        <v>4.333333333333333</v>
      </c>
      <c r="H34" s="119" t="s">
        <v>157</v>
      </c>
    </row>
    <row r="35" spans="1:8" s="30" customFormat="1" x14ac:dyDescent="0.2">
      <c r="A35" s="54"/>
      <c r="B35" s="22"/>
      <c r="C35" s="23"/>
      <c r="D35" s="118" t="str">
        <f>MID(E33,1,LEN(E33)-6)</f>
        <v>3</v>
      </c>
      <c r="E35" s="118" t="str">
        <f>RIGHT(E34,LEN(E34)-13)</f>
        <v>1</v>
      </c>
      <c r="F35" s="32"/>
      <c r="G35" s="33"/>
      <c r="H35" s="34"/>
    </row>
    <row r="36" spans="1:8" s="30" customFormat="1" x14ac:dyDescent="0.2">
      <c r="A36" s="54"/>
      <c r="B36" s="22"/>
      <c r="C36" s="23"/>
      <c r="D36" s="33"/>
      <c r="E36" s="32"/>
      <c r="F36" s="32"/>
      <c r="G36" s="33"/>
      <c r="H36" s="34"/>
    </row>
    <row r="37" spans="1:8" s="30" customFormat="1" x14ac:dyDescent="0.2">
      <c r="A37" s="54"/>
      <c r="B37" s="22"/>
      <c r="C37" s="23"/>
      <c r="D37" s="33"/>
      <c r="E37" s="32"/>
      <c r="F37" s="32"/>
      <c r="G37" s="33"/>
      <c r="H37" s="34"/>
    </row>
    <row r="38" spans="1:8" x14ac:dyDescent="0.2">
      <c r="B38" s="11"/>
      <c r="C38" s="11"/>
      <c r="D38" s="12"/>
      <c r="E38" s="12"/>
      <c r="F38" s="12"/>
      <c r="G38" s="12"/>
      <c r="H38" s="11"/>
    </row>
    <row r="39" spans="1:8" ht="27" customHeight="1" x14ac:dyDescent="0.2">
      <c r="B39" s="11"/>
      <c r="C39" s="11"/>
      <c r="D39" s="12"/>
      <c r="E39" s="12"/>
      <c r="F39" s="12"/>
      <c r="G39" s="12"/>
      <c r="H39" s="11"/>
    </row>
    <row r="40" spans="1:8" x14ac:dyDescent="0.2">
      <c r="B40" s="11"/>
      <c r="C40" s="11"/>
      <c r="D40" s="12"/>
      <c r="E40" s="12"/>
      <c r="F40" s="12"/>
      <c r="G40" s="12"/>
      <c r="H40" s="11"/>
    </row>
    <row r="41" spans="1:8" ht="25.5" x14ac:dyDescent="0.2">
      <c r="B41" s="102" t="s">
        <v>39</v>
      </c>
      <c r="C41" s="103" t="s">
        <v>46</v>
      </c>
      <c r="D41" s="103" t="s">
        <v>47</v>
      </c>
      <c r="E41" s="103" t="s">
        <v>87</v>
      </c>
      <c r="F41" s="103" t="s">
        <v>251</v>
      </c>
      <c r="G41" s="103" t="s">
        <v>252</v>
      </c>
      <c r="H41" s="103" t="s">
        <v>337</v>
      </c>
    </row>
    <row r="42" spans="1:8" ht="38.25" x14ac:dyDescent="0.2">
      <c r="B42" s="84">
        <v>1</v>
      </c>
      <c r="C42" s="85" t="s">
        <v>61</v>
      </c>
      <c r="D42" s="86" t="s">
        <v>301</v>
      </c>
      <c r="E42" s="124">
        <v>0.25</v>
      </c>
      <c r="F42" s="121">
        <f>IF(ISERROR('Ratios Calculation'!G32)=TRUE,"Please fill up data in Input sheets",IF('Ratios Calculation'!G32=0,"Please fill up data in Input sheets",'Ratios Calculation'!G32))</f>
        <v>4.166666666666667</v>
      </c>
      <c r="G42" s="121">
        <f>IF(ISERROR('Ratios Calculation'!H32)=TRUE,"Please fill up data in Input sheets",IF('Ratios Calculation'!H32=0,"Please fill up data in Input sheets",'Ratios Calculation'!H32))</f>
        <v>3.3333333333333335</v>
      </c>
      <c r="H42" s="122" t="s">
        <v>185</v>
      </c>
    </row>
    <row r="43" spans="1:8" ht="38.25" x14ac:dyDescent="0.2">
      <c r="B43" s="84">
        <v>2</v>
      </c>
      <c r="C43" s="85" t="s">
        <v>63</v>
      </c>
      <c r="D43" s="86" t="s">
        <v>302</v>
      </c>
      <c r="E43" s="124">
        <v>0.15</v>
      </c>
      <c r="F43" s="121">
        <f>IF(ISERROR('Ratios Calculation'!G33)=TRUE,"Please fill up data in Input sheets",IF('Ratios Calculation'!G33=0,"Please fill up data in Input sheets",'Ratios Calculation'!G33))</f>
        <v>2.5</v>
      </c>
      <c r="G43" s="121">
        <f>IF(ISERROR('Ratios Calculation'!H33)=TRUE,"Please fill up data in Input sheets",IF('Ratios Calculation'!H33=0,"Please fill up data in Input sheets",'Ratios Calculation'!H33))</f>
        <v>2</v>
      </c>
      <c r="H43" s="122" t="s">
        <v>186</v>
      </c>
    </row>
    <row r="44" spans="1:8" ht="38.25" x14ac:dyDescent="0.2">
      <c r="B44" s="84">
        <v>3</v>
      </c>
      <c r="C44" s="85" t="s">
        <v>62</v>
      </c>
      <c r="D44" s="86" t="s">
        <v>303</v>
      </c>
      <c r="E44" s="124">
        <v>0.22</v>
      </c>
      <c r="F44" s="121">
        <f>IF(ISERROR('Ratios Calculation'!G34)=TRUE,"Please fill up data in Input sheets",IF('Ratios Calculation'!G34=0,"Please fill up data in Input sheets",'Ratios Calculation'!G34))</f>
        <v>2.3333333333333335</v>
      </c>
      <c r="G44" s="121">
        <f>IF(ISERROR('Ratios Calculation'!H34)=TRUE,"Please fill up data in Input sheets",IF('Ratios Calculation'!H34=0,"Please fill up data in Input sheets",'Ratios Calculation'!H34))</f>
        <v>1.6</v>
      </c>
      <c r="H44" s="122" t="s">
        <v>184</v>
      </c>
    </row>
    <row r="45" spans="1:8" ht="76.5" x14ac:dyDescent="0.2">
      <c r="B45" s="84">
        <v>4</v>
      </c>
      <c r="C45" s="85" t="s">
        <v>162</v>
      </c>
      <c r="D45" s="86" t="s">
        <v>304</v>
      </c>
      <c r="E45" s="124">
        <v>0.1</v>
      </c>
      <c r="F45" s="121">
        <f>IF(ISERROR('Ratios Calculation'!G35)=TRUE,"Please fill up data in Input sheets",IF('Ratios Calculation'!G35=0,"Please fill up data in Input sheets",'Ratios Calculation'!G35))</f>
        <v>0.90692124105011929</v>
      </c>
      <c r="G45" s="121">
        <f>IF(ISERROR('Ratios Calculation'!H35)=TRUE,"Please fill up data in Input sheets",IF('Ratios Calculation'!H35=0,"Please fill up data in Input sheets",'Ratios Calculation'!H35))</f>
        <v>0.78758949880668261</v>
      </c>
      <c r="H45" s="122" t="s">
        <v>189</v>
      </c>
    </row>
    <row r="46" spans="1:8" ht="51" x14ac:dyDescent="0.2">
      <c r="B46" s="84">
        <v>5</v>
      </c>
      <c r="C46" s="85" t="s">
        <v>168</v>
      </c>
      <c r="D46" s="86" t="s">
        <v>305</v>
      </c>
      <c r="E46" s="125">
        <v>0.12</v>
      </c>
      <c r="F46" s="121">
        <f>IF(ISERROR('Ratios Calculation'!G36)=TRUE,"Please fill up data in Input sheets",IF('Ratios Calculation'!G36=0,"Please fill up data in Input sheets",'Ratios Calculation'!G36))</f>
        <v>0.98522167487684731</v>
      </c>
      <c r="G46" s="121">
        <f>IF(ISERROR('Ratios Calculation'!H36)=TRUE,"Please fill up data in Input sheets",IF('Ratios Calculation'!H36=0,"Please fill up data in Input sheets",'Ratios Calculation'!H36))</f>
        <v>1.0344827586206897</v>
      </c>
      <c r="H46" s="122" t="s">
        <v>187</v>
      </c>
    </row>
    <row r="47" spans="1:8" ht="25.5" x14ac:dyDescent="0.2">
      <c r="B47" s="84">
        <v>6</v>
      </c>
      <c r="C47" s="85" t="s">
        <v>69</v>
      </c>
      <c r="D47" s="86" t="s">
        <v>306</v>
      </c>
      <c r="E47" s="125">
        <v>0.15</v>
      </c>
      <c r="F47" s="121">
        <f>IF(ISERROR('Ratios Calculation'!G37)=TRUE,"Please fill up data in Input sheets",IF('Ratios Calculation'!G37=0,"Please fill up data in Input sheets",'Ratios Calculation'!G37))</f>
        <v>1</v>
      </c>
      <c r="G47" s="121">
        <f>IF(ISERROR('Ratios Calculation'!H37)=TRUE,"Please fill up data in Input sheets",IF('Ratios Calculation'!H37=0,"Please fill up data in Input sheets",'Ratios Calculation'!H37))</f>
        <v>1.05</v>
      </c>
      <c r="H47" s="122" t="s">
        <v>72</v>
      </c>
    </row>
    <row r="48" spans="1:8" ht="25.5" x14ac:dyDescent="0.2">
      <c r="B48" s="84">
        <v>7</v>
      </c>
      <c r="C48" s="85" t="s">
        <v>22</v>
      </c>
      <c r="D48" s="86" t="s">
        <v>307</v>
      </c>
      <c r="E48" s="125">
        <v>0.8</v>
      </c>
      <c r="F48" s="121">
        <f>IF(ISERROR('Ratios Calculation'!G38)=TRUE,"Please fill up data in Input sheets",IF('Ratios Calculation'!G38=0,"Please fill up data in Input sheets",'Ratios Calculation'!G38))</f>
        <v>0.83333333333333337</v>
      </c>
      <c r="G48" s="121">
        <f>IF(ISERROR('Ratios Calculation'!H38)=TRUE,"Please fill up data in Input sheets",IF('Ratios Calculation'!H38=0,"Please fill up data in Input sheets",'Ratios Calculation'!H38))</f>
        <v>0.6</v>
      </c>
      <c r="H48" s="122" t="s">
        <v>190</v>
      </c>
    </row>
    <row r="49" spans="1:8" s="30" customFormat="1" x14ac:dyDescent="0.2">
      <c r="A49" s="54"/>
      <c r="B49" s="22"/>
      <c r="C49" s="23"/>
      <c r="D49" s="24"/>
      <c r="E49" s="40"/>
      <c r="F49" s="40"/>
      <c r="G49" s="33"/>
      <c r="H49" s="34"/>
    </row>
    <row r="50" spans="1:8" s="30" customFormat="1" x14ac:dyDescent="0.2">
      <c r="A50" s="54"/>
      <c r="B50" s="22"/>
      <c r="C50" s="23"/>
      <c r="D50" s="24"/>
      <c r="E50" s="40"/>
      <c r="F50" s="40"/>
      <c r="G50" s="33"/>
      <c r="H50" s="34"/>
    </row>
    <row r="51" spans="1:8" s="30" customFormat="1" x14ac:dyDescent="0.2">
      <c r="A51" s="54"/>
      <c r="B51" s="22"/>
      <c r="C51" s="23"/>
      <c r="D51" s="24"/>
      <c r="E51" s="40"/>
      <c r="F51" s="40"/>
      <c r="G51" s="33"/>
      <c r="H51" s="34"/>
    </row>
    <row r="52" spans="1:8" s="30" customFormat="1" x14ac:dyDescent="0.2">
      <c r="A52" s="54"/>
      <c r="B52" s="22"/>
      <c r="C52" s="23"/>
      <c r="D52" s="24"/>
      <c r="E52" s="37"/>
      <c r="F52" s="37"/>
      <c r="G52" s="37"/>
      <c r="H52" s="39"/>
    </row>
    <row r="53" spans="1:8" s="30" customFormat="1" ht="27" customHeight="1" x14ac:dyDescent="0.2">
      <c r="A53" s="54"/>
      <c r="B53" s="162"/>
      <c r="C53" s="162"/>
      <c r="D53" s="162"/>
      <c r="E53" s="162"/>
      <c r="F53" s="162"/>
      <c r="G53" s="162"/>
      <c r="H53" s="162"/>
    </row>
    <row r="54" spans="1:8" x14ac:dyDescent="0.2">
      <c r="B54" s="11"/>
      <c r="C54" s="11"/>
      <c r="D54" s="11"/>
      <c r="E54" s="11"/>
      <c r="F54" s="11"/>
      <c r="G54" s="11"/>
      <c r="H54" s="11"/>
    </row>
    <row r="55" spans="1:8" ht="25.5" x14ac:dyDescent="0.2">
      <c r="B55" s="102" t="s">
        <v>39</v>
      </c>
      <c r="C55" s="103" t="s">
        <v>46</v>
      </c>
      <c r="D55" s="103" t="s">
        <v>47</v>
      </c>
      <c r="E55" s="103" t="s">
        <v>87</v>
      </c>
      <c r="F55" s="103" t="s">
        <v>251</v>
      </c>
      <c r="G55" s="103" t="s">
        <v>252</v>
      </c>
      <c r="H55" s="103" t="s">
        <v>337</v>
      </c>
    </row>
    <row r="56" spans="1:8" ht="63.75" x14ac:dyDescent="0.2">
      <c r="B56" s="84">
        <v>1</v>
      </c>
      <c r="C56" s="85" t="s">
        <v>43</v>
      </c>
      <c r="D56" s="86" t="s">
        <v>308</v>
      </c>
      <c r="E56" s="126">
        <v>3</v>
      </c>
      <c r="F56" s="123">
        <f>IF(ISERROR('Ratios Calculation'!G43)=TRUE,"Please fill up data in Input sheets",IF('Ratios Calculation'!G43=0,"Please fill up data in Input sheets",'Ratios Calculation'!G43))</f>
        <v>2.5</v>
      </c>
      <c r="G56" s="123">
        <f>IF(ISERROR('Ratios Calculation'!H43)=TRUE,"Please fill up data in Input sheets",IF('Ratios Calculation'!H43=0,"Please fill up data in Input sheets",'Ratios Calculation'!H43))</f>
        <v>2</v>
      </c>
      <c r="H56" s="122" t="s">
        <v>223</v>
      </c>
    </row>
    <row r="57" spans="1:8" ht="38.25" x14ac:dyDescent="0.2">
      <c r="B57" s="84">
        <v>2</v>
      </c>
      <c r="C57" s="85" t="s">
        <v>24</v>
      </c>
      <c r="D57" s="86" t="s">
        <v>310</v>
      </c>
      <c r="E57" s="126">
        <v>6</v>
      </c>
      <c r="F57" s="123">
        <f>IF(ISERROR('Ratios Calculation'!G44)=TRUE,"Please fill up data in Input sheets",IF('Ratios Calculation'!G44=0,"Please fill up data in Input sheets",'Ratios Calculation'!G44))</f>
        <v>2.6666666666666665</v>
      </c>
      <c r="G57" s="123">
        <f>IF(ISERROR('Ratios Calculation'!H44)=TRUE,"Please fill up data in Input sheets",IF('Ratios Calculation'!H44=0,"Please fill up data in Input sheets",'Ratios Calculation'!H44))</f>
        <v>2.3333333333333335</v>
      </c>
      <c r="H57" s="122" t="s">
        <v>228</v>
      </c>
    </row>
    <row r="58" spans="1:8" ht="38.25" x14ac:dyDescent="0.2">
      <c r="B58" s="84">
        <v>3</v>
      </c>
      <c r="C58" s="85" t="s">
        <v>229</v>
      </c>
      <c r="D58" s="86" t="s">
        <v>312</v>
      </c>
      <c r="E58" s="126">
        <v>150</v>
      </c>
      <c r="F58" s="123">
        <f>IF(ISERROR('Ratios Calculation'!G45)=TRUE,"Please fill up data in Input sheets",IF('Ratios Calculation'!G45=0,"Please fill up data in Input sheets",'Ratios Calculation'!G45))</f>
        <v>146</v>
      </c>
      <c r="G58" s="123">
        <f>IF(ISERROR('Ratios Calculation'!H45)=TRUE,"Please fill up data in Input sheets",IF('Ratios Calculation'!H45=0,"Please fill up data in Input sheets",'Ratios Calculation'!H45))</f>
        <v>182.5</v>
      </c>
      <c r="H58" s="85" t="s">
        <v>224</v>
      </c>
    </row>
    <row r="59" spans="1:8" ht="51" customHeight="1" x14ac:dyDescent="0.2">
      <c r="B59" s="84">
        <v>4</v>
      </c>
      <c r="C59" s="85" t="s">
        <v>213</v>
      </c>
      <c r="D59" s="86" t="s">
        <v>313</v>
      </c>
      <c r="E59" s="126">
        <v>6</v>
      </c>
      <c r="F59" s="123">
        <f>IF(ISERROR('Ratios Calculation'!G46)=TRUE,"Please fill up data in Input sheets",IF('Ratios Calculation'!G46=0,"Please fill up data in Input sheets",'Ratios Calculation'!G46))</f>
        <v>7.5</v>
      </c>
      <c r="G59" s="123">
        <f>IF(ISERROR('Ratios Calculation'!H46)=TRUE,"Please fill up data in Input sheets",IF('Ratios Calculation'!H46=0,"Please fill up data in Input sheets",'Ratios Calculation'!H46))</f>
        <v>7.5</v>
      </c>
      <c r="H59" s="122" t="s">
        <v>331</v>
      </c>
    </row>
    <row r="60" spans="1:8" ht="56.25" customHeight="1" x14ac:dyDescent="0.2">
      <c r="B60" s="84">
        <v>5</v>
      </c>
      <c r="C60" s="85" t="s">
        <v>27</v>
      </c>
      <c r="D60" s="86" t="s">
        <v>314</v>
      </c>
      <c r="E60" s="126">
        <v>40</v>
      </c>
      <c r="F60" s="123">
        <f>IF(ISERROR('Ratios Calculation'!G47)=TRUE,"Please fill up data in Input sheets",IF('Ratios Calculation'!G47=0,"Please fill up data in Input sheets",'Ratios Calculation'!G47))</f>
        <v>48.666666666666664</v>
      </c>
      <c r="G60" s="123">
        <f>IF(ISERROR('Ratios Calculation'!H47)=TRUE,"Please fill up data in Input sheets",IF('Ratios Calculation'!H47=0,"Please fill up data in Input sheets",'Ratios Calculation'!H47))</f>
        <v>48.666666666666664</v>
      </c>
      <c r="H60" s="122" t="s">
        <v>332</v>
      </c>
    </row>
    <row r="61" spans="1:8" ht="87" customHeight="1" x14ac:dyDescent="0.2">
      <c r="B61" s="84">
        <v>6</v>
      </c>
      <c r="C61" s="85" t="s">
        <v>212</v>
      </c>
      <c r="D61" s="86" t="s">
        <v>315</v>
      </c>
      <c r="E61" s="126">
        <v>5</v>
      </c>
      <c r="F61" s="123">
        <f>IF(ISERROR('Ratios Calculation'!G48)=TRUE,"Please fill up data in Input sheets",IF('Ratios Calculation'!G48=0,"Please fill up data in Input sheets",'Ratios Calculation'!G48))</f>
        <v>7</v>
      </c>
      <c r="G61" s="123">
        <f>IF(ISERROR('Ratios Calculation'!H48)=TRUE,"Please fill up data in Input sheets",IF('Ratios Calculation'!H48=0,"Please fill up data in Input sheets",'Ratios Calculation'!H48))</f>
        <v>7</v>
      </c>
      <c r="H61" s="122" t="s">
        <v>333</v>
      </c>
    </row>
    <row r="62" spans="1:8" ht="84.75" customHeight="1" x14ac:dyDescent="0.2">
      <c r="B62" s="84">
        <v>7</v>
      </c>
      <c r="C62" s="85" t="s">
        <v>211</v>
      </c>
      <c r="D62" s="86" t="s">
        <v>317</v>
      </c>
      <c r="E62" s="126">
        <v>40</v>
      </c>
      <c r="F62" s="123">
        <f>IF(ISERROR('Ratios Calculation'!G49)=TRUE,"Please fill up data in Input sheets",IF('Ratios Calculation'!G49=0,"Please fill up data in Input sheets",'Ratios Calculation'!G49))</f>
        <v>52.142857142857146</v>
      </c>
      <c r="G62" s="123">
        <f>IF(ISERROR('Ratios Calculation'!H49)=TRUE,"Please fill up data in Input sheets",IF('Ratios Calculation'!H49=0,"Please fill up data in Input sheets",'Ratios Calculation'!H49))</f>
        <v>52.142857142857146</v>
      </c>
      <c r="H62" s="122" t="s">
        <v>334</v>
      </c>
    </row>
    <row r="63" spans="1:8" ht="25.5" x14ac:dyDescent="0.2">
      <c r="B63" s="84">
        <v>8</v>
      </c>
      <c r="C63" s="85" t="s">
        <v>29</v>
      </c>
      <c r="D63" s="86" t="s">
        <v>318</v>
      </c>
      <c r="E63" s="126">
        <v>3</v>
      </c>
      <c r="F63" s="123">
        <f>IF(ISERROR('Ratios Calculation'!G50)=TRUE,"Please fill up data in Input sheets",IF('Ratios Calculation'!G50=0,"Please fill up data in Input sheets",'Ratios Calculation'!G50))</f>
        <v>4</v>
      </c>
      <c r="G63" s="123">
        <f>IF(ISERROR('Ratios Calculation'!H50)=TRUE,"Please fill up data in Input sheets",IF('Ratios Calculation'!H50=0,"Please fill up data in Input sheets",'Ratios Calculation'!H50))</f>
        <v>5</v>
      </c>
      <c r="H63" s="122" t="s">
        <v>230</v>
      </c>
    </row>
    <row r="64" spans="1:8" ht="42.75" customHeight="1" x14ac:dyDescent="0.2">
      <c r="B64" s="84">
        <v>9</v>
      </c>
      <c r="C64" s="85" t="s">
        <v>55</v>
      </c>
      <c r="D64" s="86" t="s">
        <v>319</v>
      </c>
      <c r="E64" s="126">
        <v>2</v>
      </c>
      <c r="F64" s="123">
        <f>IF(ISERROR('Ratios Calculation'!G51)=TRUE,"Please fill up data in Input sheets",IF('Ratios Calculation'!G51=0,"Please fill up data in Input sheets",'Ratios Calculation'!G51))</f>
        <v>20</v>
      </c>
      <c r="G64" s="123">
        <f>IF(ISERROR('Ratios Calculation'!H51)=TRUE,"Please fill up data in Input sheets",IF('Ratios Calculation'!H51=0,"Please fill up data in Input sheets",'Ratios Calculation'!H51))</f>
        <v>25</v>
      </c>
      <c r="H64" s="122" t="s">
        <v>335</v>
      </c>
    </row>
    <row r="65" spans="1:9" ht="31.5" customHeight="1" x14ac:dyDescent="0.2">
      <c r="B65" s="84">
        <v>10</v>
      </c>
      <c r="C65" s="85" t="s">
        <v>216</v>
      </c>
      <c r="D65" s="86" t="s">
        <v>320</v>
      </c>
      <c r="E65" s="126">
        <v>0.25</v>
      </c>
      <c r="F65" s="123">
        <f>IF(ISERROR('Ratios Calculation'!G52)=TRUE,"Please fill up data in Input sheets",IF('Ratios Calculation'!G52=0,"Please fill up data in Input sheets",'Ratios Calculation'!G52))</f>
        <v>0.28639618138424822</v>
      </c>
      <c r="G65" s="123">
        <f>IF(ISERROR('Ratios Calculation'!H52)=TRUE,"Please fill up data in Input sheets",IF('Ratios Calculation'!H52=0,"Please fill up data in Input sheets",'Ratios Calculation'!H52))</f>
        <v>0.35799522673031026</v>
      </c>
      <c r="H65" s="122" t="s">
        <v>231</v>
      </c>
    </row>
    <row r="66" spans="1:9" s="30" customFormat="1" x14ac:dyDescent="0.2">
      <c r="A66" s="54"/>
      <c r="B66" s="22"/>
      <c r="C66" s="23"/>
      <c r="D66" s="24"/>
      <c r="E66" s="23"/>
      <c r="F66" s="23"/>
      <c r="G66" s="33"/>
      <c r="H66" s="34"/>
    </row>
    <row r="67" spans="1:9" s="30" customFormat="1" x14ac:dyDescent="0.2">
      <c r="A67" s="54"/>
      <c r="B67" s="22"/>
      <c r="C67" s="23"/>
      <c r="D67" s="24"/>
      <c r="E67" s="23"/>
      <c r="F67" s="23"/>
      <c r="G67" s="33"/>
      <c r="H67" s="34"/>
    </row>
    <row r="68" spans="1:9" s="30" customFormat="1" x14ac:dyDescent="0.2">
      <c r="A68" s="54"/>
      <c r="B68" s="22"/>
      <c r="C68" s="23"/>
      <c r="D68" s="24"/>
      <c r="E68" s="23"/>
      <c r="F68" s="23"/>
      <c r="G68" s="33"/>
      <c r="H68" s="34"/>
    </row>
    <row r="69" spans="1:9" x14ac:dyDescent="0.2">
      <c r="B69" s="11"/>
      <c r="C69" s="11"/>
      <c r="D69" s="11"/>
      <c r="E69" s="11"/>
      <c r="F69" s="11"/>
      <c r="G69" s="11"/>
      <c r="H69" s="11"/>
    </row>
    <row r="70" spans="1:9" ht="27" customHeight="1" x14ac:dyDescent="0.2">
      <c r="B70" s="11"/>
      <c r="C70" s="11"/>
      <c r="D70" s="11"/>
      <c r="E70" s="11"/>
      <c r="F70" s="11"/>
      <c r="G70" s="11"/>
      <c r="H70" s="11"/>
    </row>
    <row r="71" spans="1:9" x14ac:dyDescent="0.2">
      <c r="B71" s="14"/>
      <c r="C71" s="14"/>
      <c r="D71" s="14"/>
      <c r="E71" s="14"/>
      <c r="F71" s="14"/>
      <c r="G71" s="14"/>
      <c r="H71" s="14"/>
    </row>
    <row r="72" spans="1:9" ht="25.5" x14ac:dyDescent="0.2">
      <c r="B72" s="102" t="s">
        <v>39</v>
      </c>
      <c r="C72" s="103" t="s">
        <v>46</v>
      </c>
      <c r="D72" s="103" t="s">
        <v>47</v>
      </c>
      <c r="E72" s="103" t="s">
        <v>87</v>
      </c>
      <c r="F72" s="103" t="s">
        <v>251</v>
      </c>
      <c r="G72" s="103" t="s">
        <v>252</v>
      </c>
      <c r="H72" s="103" t="s">
        <v>337</v>
      </c>
    </row>
    <row r="73" spans="1:9" ht="25.5" x14ac:dyDescent="0.2">
      <c r="B73" s="84">
        <v>1</v>
      </c>
      <c r="C73" s="85" t="s">
        <v>65</v>
      </c>
      <c r="D73" s="86" t="s">
        <v>321</v>
      </c>
      <c r="E73" s="126">
        <v>2</v>
      </c>
      <c r="F73" s="123">
        <f>IF(ISERROR('Ratios Calculation'!G57)=TRUE,"Please fill up data in Input sheets",IF('Ratios Calculation'!G57=0,"Please fill up data in Input sheets",'Ratios Calculation'!G57))</f>
        <v>1</v>
      </c>
      <c r="G73" s="123">
        <f>IF(ISERROR('Ratios Calculation'!H57)=TRUE,"Please fill up data in Input sheets",IF('Ratios Calculation'!H57=0,"Please fill up data in Input sheets",'Ratios Calculation'!H57))</f>
        <v>1.1000000000000001</v>
      </c>
      <c r="H73" s="122" t="s">
        <v>248</v>
      </c>
    </row>
    <row r="74" spans="1:9" ht="25.5" x14ac:dyDescent="0.2">
      <c r="B74" s="84">
        <v>2</v>
      </c>
      <c r="C74" s="85" t="s">
        <v>66</v>
      </c>
      <c r="D74" s="86" t="s">
        <v>322</v>
      </c>
      <c r="E74" s="126">
        <v>2</v>
      </c>
      <c r="F74" s="123">
        <f>IF(ISERROR('Ratios Calculation'!G58)=TRUE,"Please fill up data in Input sheets",IF('Ratios Calculation'!G58=0,"Please fill up data in Input sheets",'Ratios Calculation'!G58))</f>
        <v>0.8</v>
      </c>
      <c r="G74" s="123">
        <f>IF(ISERROR('Ratios Calculation'!H58)=TRUE,"Please fill up data in Input sheets",IF('Ratios Calculation'!H58=0,"Please fill up data in Input sheets",'Ratios Calculation'!H58))</f>
        <v>0.8</v>
      </c>
      <c r="H74" s="122" t="s">
        <v>68</v>
      </c>
      <c r="I74" s="19"/>
    </row>
    <row r="75" spans="1:9" ht="25.5" x14ac:dyDescent="0.2">
      <c r="B75" s="84">
        <v>3</v>
      </c>
      <c r="C75" s="85" t="s">
        <v>237</v>
      </c>
      <c r="D75" s="86" t="s">
        <v>323</v>
      </c>
      <c r="E75" s="127">
        <v>0.6</v>
      </c>
      <c r="F75" s="121">
        <f>IF(ISERROR('Ratios Calculation'!G59)=TRUE,"Please fill up data in Input sheets",IF('Ratios Calculation'!G59=0,"Please fill up data in Input sheets",'Ratios Calculation'!G59))</f>
        <v>0.9</v>
      </c>
      <c r="G75" s="121">
        <f>IF(ISERROR('Ratios Calculation'!H59)=TRUE,"Please fill up data in Input sheets",IF('Ratios Calculation'!H59=0,"Please fill up data in Input sheets",'Ratios Calculation'!H59))</f>
        <v>0.8571428571428571</v>
      </c>
      <c r="H75" s="122" t="s">
        <v>279</v>
      </c>
    </row>
    <row r="76" spans="1:9" ht="25.5" x14ac:dyDescent="0.2">
      <c r="B76" s="84">
        <v>4</v>
      </c>
      <c r="C76" s="85" t="s">
        <v>33</v>
      </c>
      <c r="D76" s="86" t="s">
        <v>324</v>
      </c>
      <c r="E76" s="127">
        <v>0.3</v>
      </c>
      <c r="F76" s="121">
        <f>IF(ISERROR('Ratios Calculation'!G60)=TRUE,"Please fill up data in Input sheets",IF('Ratios Calculation'!G60=0,"Please fill up data in Input sheets",'Ratios Calculation'!G60))</f>
        <v>0.4</v>
      </c>
      <c r="G76" s="121">
        <f>IF(ISERROR('Ratios Calculation'!H60)=TRUE,"Please fill up data in Input sheets",IF('Ratios Calculation'!H60=0,"Please fill up data in Input sheets",'Ratios Calculation'!H60))</f>
        <v>0.4</v>
      </c>
      <c r="H76" s="122" t="s">
        <v>247</v>
      </c>
    </row>
    <row r="77" spans="1:9" ht="25.5" x14ac:dyDescent="0.2">
      <c r="B77" s="84">
        <v>5</v>
      </c>
      <c r="C77" s="85" t="s">
        <v>244</v>
      </c>
      <c r="D77" s="86" t="s">
        <v>325</v>
      </c>
      <c r="E77" s="126">
        <v>1.5</v>
      </c>
      <c r="F77" s="123">
        <f>IF(ISERROR('Ratios Calculation'!G61)=TRUE,"Please fill up data in Input sheets",IF('Ratios Calculation'!G61=0,"Please fill up data in Input sheets",'Ratios Calculation'!G61))</f>
        <v>2</v>
      </c>
      <c r="G77" s="123">
        <f>IF(ISERROR('Ratios Calculation'!H61)=TRUE,"Please fill up data in Input sheets",IF('Ratios Calculation'!H61=0,"Please fill up data in Input sheets",'Ratios Calculation'!H61))</f>
        <v>1.8181818181818181</v>
      </c>
      <c r="H77" s="122" t="s">
        <v>249</v>
      </c>
    </row>
    <row r="78" spans="1:9" x14ac:dyDescent="0.2">
      <c r="B78" s="11"/>
      <c r="C78" s="11"/>
      <c r="D78" s="11"/>
      <c r="E78" s="11"/>
      <c r="F78" s="11"/>
      <c r="G78" s="11"/>
      <c r="H78" s="11"/>
    </row>
    <row r="79" spans="1:9" x14ac:dyDescent="0.2">
      <c r="B79" s="11"/>
      <c r="C79" s="11"/>
      <c r="D79" s="11"/>
      <c r="E79" s="11"/>
      <c r="F79" s="11"/>
      <c r="G79" s="11"/>
      <c r="H79" s="11"/>
    </row>
    <row r="80" spans="1:9" x14ac:dyDescent="0.2">
      <c r="B80" s="11"/>
      <c r="C80" s="11"/>
      <c r="D80" s="11"/>
      <c r="E80" s="11"/>
      <c r="F80" s="11"/>
      <c r="G80" s="11"/>
      <c r="H80" s="11"/>
    </row>
  </sheetData>
  <sheetProtection algorithmName="SHA-512" hashValue="fGRKNjM1YXdi7FkJ5X6waMU3V7utwMtcJRBHJmQMv9iZ5htammFJhx1HsNv/vAR808fqLO7yDGW3of6NGQFFcg==" saltValue="JhP5xupW/WdqXnZ3zxUeIQ==" spinCount="100000" sheet="1" selectLockedCells="1"/>
  <mergeCells count="3">
    <mergeCell ref="B53:H53"/>
    <mergeCell ref="D2:E2"/>
    <mergeCell ref="D1:E1"/>
  </mergeCells>
  <phoneticPr fontId="0" type="noConversion"/>
  <conditionalFormatting sqref="F19:G22">
    <cfRule type="cellIs" dxfId="11" priority="1" operator="lessThan">
      <formula>$E19</formula>
    </cfRule>
    <cfRule type="cellIs" dxfId="10" priority="2" operator="equal">
      <formula>"Please Input data in Input sheets"</formula>
    </cfRule>
  </conditionalFormatting>
  <conditionalFormatting sqref="F7:G11 F42:G48 F56:G65 F73:G77">
    <cfRule type="cellIs" dxfId="9" priority="3" stopIfTrue="1" operator="lessThan">
      <formula>$E7</formula>
    </cfRule>
    <cfRule type="cellIs" dxfId="8" priority="4" stopIfTrue="1" operator="equal">
      <formula>"Please fill up data in Input sheets"</formula>
    </cfRule>
  </conditionalFormatting>
  <conditionalFormatting sqref="F31:G32">
    <cfRule type="cellIs" dxfId="7" priority="5" stopIfTrue="1" operator="lessThan">
      <formula>$E31</formula>
    </cfRule>
    <cfRule type="cellIs" dxfId="6" priority="6" stopIfTrue="1" operator="equal">
      <formula>"Please fill up data in Input sheets"</formula>
    </cfRule>
  </conditionalFormatting>
  <conditionalFormatting sqref="F33:G33">
    <cfRule type="cellIs" dxfId="5" priority="7" operator="greaterThan">
      <formula>_xlfn.NUMBERVALUE($D$35)</formula>
    </cfRule>
    <cfRule type="cellIs" dxfId="4" priority="8" stopIfTrue="1" operator="equal">
      <formula>"Please fill up data in Input sheets"</formula>
    </cfRule>
  </conditionalFormatting>
  <conditionalFormatting sqref="F34:G34">
    <cfRule type="cellIs" dxfId="3" priority="9" stopIfTrue="1" operator="lessThan">
      <formula>_xlfn.NUMBERVALUE($E$35)</formula>
    </cfRule>
    <cfRule type="cellIs" dxfId="2" priority="10" stopIfTrue="1" operator="equal">
      <formula>"Please fill up data in Input sheets"</formula>
    </cfRule>
  </conditionalFormatting>
  <conditionalFormatting sqref="F23:G23">
    <cfRule type="cellIs" dxfId="1" priority="11" stopIfTrue="1" operator="greaterThan">
      <formula>_xlfn.NUMBERVALUE($E$24)</formula>
    </cfRule>
    <cfRule type="cellIs" dxfId="0" priority="12" stopIfTrue="1" operator="equal">
      <formula>"Please Input data in Input sheets"</formula>
    </cfRule>
  </conditionalFormatting>
  <pageMargins left="0.22" right="0.21" top="1" bottom="1" header="0.5" footer="0.5"/>
  <pageSetup scale="80" orientation="landscape" horizontalDpi="120" verticalDpi="14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B3:H383"/>
  <sheetViews>
    <sheetView showGridLines="0" workbookViewId="0">
      <selection activeCell="D8" sqref="D8"/>
    </sheetView>
  </sheetViews>
  <sheetFormatPr defaultRowHeight="12.75" x14ac:dyDescent="0.2"/>
  <cols>
    <col min="1" max="1" width="5" customWidth="1"/>
    <col min="2" max="2" width="3.5703125" customWidth="1"/>
    <col min="3" max="3" width="17.7109375" style="15" bestFit="1" customWidth="1"/>
    <col min="4" max="4" width="29.140625" customWidth="1"/>
    <col min="5" max="5" width="31.7109375" customWidth="1"/>
    <col min="6" max="6" width="32" customWidth="1"/>
    <col min="7" max="7" width="22.85546875" customWidth="1"/>
    <col min="8" max="8" width="17.42578125" customWidth="1"/>
  </cols>
  <sheetData>
    <row r="3" spans="2:8" s="17" customFormat="1" ht="27" customHeight="1" x14ac:dyDescent="0.2">
      <c r="B3" s="26"/>
      <c r="C3" s="26"/>
      <c r="D3" s="27"/>
      <c r="E3" s="27"/>
      <c r="F3" s="27"/>
    </row>
    <row r="5" spans="2:8" x14ac:dyDescent="0.2">
      <c r="B5" s="18" t="s">
        <v>39</v>
      </c>
      <c r="C5" s="20" t="s">
        <v>46</v>
      </c>
      <c r="D5" s="21" t="s">
        <v>47</v>
      </c>
      <c r="E5" s="21" t="s">
        <v>48</v>
      </c>
      <c r="F5" s="21" t="s">
        <v>49</v>
      </c>
      <c r="G5" s="21" t="str">
        <f>'Input - 1'!C6</f>
        <v>Current Year</v>
      </c>
      <c r="H5" s="21" t="str">
        <f>'Input - 1'!D6</f>
        <v>Previous Year</v>
      </c>
    </row>
    <row r="6" spans="2:8" ht="76.5" x14ac:dyDescent="0.2">
      <c r="B6" s="42">
        <v>1</v>
      </c>
      <c r="C6" s="43" t="s">
        <v>2</v>
      </c>
      <c r="D6" s="44" t="s">
        <v>110</v>
      </c>
      <c r="E6" s="45" t="s">
        <v>93</v>
      </c>
      <c r="F6" s="45" t="s">
        <v>107</v>
      </c>
      <c r="G6" s="48">
        <f>'Input - 1'!C69/'Input - 1'!C41</f>
        <v>1.6</v>
      </c>
      <c r="H6" s="48">
        <f>'Input - 1'!D69/'Input - 1'!D41</f>
        <v>1.6</v>
      </c>
    </row>
    <row r="7" spans="2:8" ht="38.25" x14ac:dyDescent="0.2">
      <c r="B7" s="42">
        <v>2</v>
      </c>
      <c r="C7" s="43" t="s">
        <v>50</v>
      </c>
      <c r="D7" s="44" t="s">
        <v>111</v>
      </c>
      <c r="E7" s="45" t="s">
        <v>92</v>
      </c>
      <c r="F7" s="45" t="s">
        <v>91</v>
      </c>
      <c r="G7" s="48">
        <f>('Input - 1'!C69-'Input - 1'!C55-'Input - 1'!C62)/('Input - 1'!C41-'Input - 1'!C36-'Input - 1'!C37)</f>
        <v>1.6</v>
      </c>
      <c r="H7" s="48">
        <f>('Input - 1'!D69-'Input - 1'!D55-'Input - 1'!D62)/('Input - 1'!D41-'Input - 1'!D36-'Input - 1'!D37)</f>
        <v>1.6</v>
      </c>
    </row>
    <row r="8" spans="2:8" ht="76.5" x14ac:dyDescent="0.2">
      <c r="B8" s="42">
        <v>3</v>
      </c>
      <c r="C8" s="43" t="s">
        <v>3</v>
      </c>
      <c r="D8" s="44" t="s">
        <v>112</v>
      </c>
      <c r="E8" s="45" t="s">
        <v>99</v>
      </c>
      <c r="F8" s="45" t="s">
        <v>107</v>
      </c>
      <c r="G8" s="51">
        <f>('Input - 1'!C64+'Input - 1'!C65+'Input - 1'!C50+'Input - 1'!C51)/('Input - 1'!C41)</f>
        <v>0.6</v>
      </c>
      <c r="H8" s="51">
        <f>('Input - 1'!D64+'Input - 1'!D65+'Input - 1'!D50+'Input - 1'!D51)/('Input - 1'!D41)</f>
        <v>0.6</v>
      </c>
    </row>
    <row r="9" spans="2:8" ht="51" x14ac:dyDescent="0.2">
      <c r="B9" s="42">
        <v>4</v>
      </c>
      <c r="C9" s="43" t="s">
        <v>4</v>
      </c>
      <c r="D9" s="44" t="s">
        <v>113</v>
      </c>
      <c r="E9" s="45" t="s">
        <v>99</v>
      </c>
      <c r="F9" s="45" t="s">
        <v>258</v>
      </c>
      <c r="G9" s="48">
        <f>('Input - 1'!C64+'Input - 1'!C65+'Input - 1'!C50+'Input - 1'!C51)/'Input - 1'!C79</f>
        <v>0.26315789473684209</v>
      </c>
      <c r="H9" s="48">
        <f>('Input - 1'!D64+'Input - 1'!D65+'Input - 1'!D50+'Input - 1'!D51)/'Input - 1'!D79</f>
        <v>0.26315789473684209</v>
      </c>
    </row>
    <row r="10" spans="2:8" ht="51" x14ac:dyDescent="0.2">
      <c r="B10" s="42">
        <v>5</v>
      </c>
      <c r="C10" s="43" t="s">
        <v>5</v>
      </c>
      <c r="D10" s="44" t="s">
        <v>114</v>
      </c>
      <c r="E10" s="45" t="s">
        <v>99</v>
      </c>
      <c r="F10" s="44" t="s">
        <v>115</v>
      </c>
      <c r="G10" s="48">
        <f>('Input - 1'!C64+'Input - 1'!C65+'Input - 1'!C50+'Input - 1'!C51)/(('Input - 2'!C27-'Input - 2'!C24-'Input - 2'!C23)/365)</f>
        <v>18.25</v>
      </c>
      <c r="H10" s="48">
        <f>('Input - 1'!D64+'Input - 1'!D65+'Input - 1'!D50+'Input - 1'!D51)/(('Input - 2'!D27-'Input - 2'!D24-'Input - 2'!D23)/365)</f>
        <v>17.661290322580648</v>
      </c>
    </row>
    <row r="11" spans="2:8" x14ac:dyDescent="0.2">
      <c r="B11" s="22"/>
      <c r="C11" s="23"/>
      <c r="D11" s="24"/>
      <c r="E11" s="25"/>
      <c r="F11" s="24"/>
    </row>
    <row r="12" spans="2:8" s="30" customFormat="1" ht="27" customHeight="1" x14ac:dyDescent="0.2">
      <c r="B12" s="161"/>
      <c r="C12" s="161"/>
      <c r="D12" s="161"/>
      <c r="E12" s="161"/>
      <c r="F12" s="161"/>
    </row>
    <row r="13" spans="2:8" x14ac:dyDescent="0.2">
      <c r="B13" s="10"/>
      <c r="C13" s="11"/>
      <c r="D13" s="10"/>
      <c r="E13" s="10"/>
      <c r="F13" s="10"/>
    </row>
    <row r="14" spans="2:8" x14ac:dyDescent="0.2">
      <c r="B14" s="18" t="s">
        <v>39</v>
      </c>
      <c r="C14" s="20" t="s">
        <v>46</v>
      </c>
      <c r="D14" s="21" t="s">
        <v>47</v>
      </c>
      <c r="E14" s="21" t="s">
        <v>48</v>
      </c>
      <c r="F14" s="21" t="s">
        <v>49</v>
      </c>
      <c r="G14" s="21" t="str">
        <f>G5</f>
        <v>Current Year</v>
      </c>
      <c r="H14" s="21" t="str">
        <f>H5</f>
        <v>Previous Year</v>
      </c>
    </row>
    <row r="15" spans="2:8" ht="51" x14ac:dyDescent="0.2">
      <c r="B15" s="42">
        <v>1</v>
      </c>
      <c r="C15" s="43" t="s">
        <v>51</v>
      </c>
      <c r="D15" s="44" t="s">
        <v>117</v>
      </c>
      <c r="E15" s="45" t="s">
        <v>104</v>
      </c>
      <c r="F15" s="45" t="s">
        <v>119</v>
      </c>
      <c r="G15" s="48">
        <f>('Input - 1'!C20)/('Input - 1'!C7+'Input - 1'!C15-'Input - 1'!C72)</f>
        <v>3.9702233250620347E-2</v>
      </c>
      <c r="H15" s="48">
        <f>('Input - 1'!D20)/(('Input - 1'!D7+'Input - 1'!D15-'Input - 1'!D72))</f>
        <v>3.9702233250620347E-2</v>
      </c>
    </row>
    <row r="16" spans="2:8" ht="63.75" x14ac:dyDescent="0.2">
      <c r="B16" s="42">
        <v>2</v>
      </c>
      <c r="C16" s="43" t="s">
        <v>129</v>
      </c>
      <c r="D16" s="44" t="s">
        <v>130</v>
      </c>
      <c r="E16" s="45" t="s">
        <v>104</v>
      </c>
      <c r="F16" s="45" t="s">
        <v>131</v>
      </c>
      <c r="G16" s="48">
        <f>('Input - 1'!C20)/(('Input - 1'!C7+'Input - 1'!C15-'Input - 1'!C72)+('Input - 1'!C20))</f>
        <v>3.8186157517899763E-2</v>
      </c>
      <c r="H16" s="48">
        <f>('Input - 1'!D20)/(('Input - 1'!D7+'Input - 1'!D15-'Input - 1'!D72)+('Input - 1'!D20))</f>
        <v>3.8186157517899763E-2</v>
      </c>
    </row>
    <row r="17" spans="2:8" ht="51" x14ac:dyDescent="0.2">
      <c r="B17" s="42">
        <v>3</v>
      </c>
      <c r="C17" s="43" t="s">
        <v>18</v>
      </c>
      <c r="D17" s="44" t="s">
        <v>135</v>
      </c>
      <c r="E17" s="45" t="s">
        <v>133</v>
      </c>
      <c r="F17" s="45" t="s">
        <v>105</v>
      </c>
      <c r="G17" s="48">
        <f>('Input - 1'!C7+'Input - 1'!C15-'Input - 1'!C72)/('Input - 1'!C46+'Input - 1'!C69)</f>
        <v>4.6860465116279073</v>
      </c>
      <c r="H17" s="48">
        <f>('Input - 1'!D7+'Input - 1'!D15-'Input - 1'!D72)/('Input - 1'!D46+'Input - 1'!D69)</f>
        <v>4.6860465116279073</v>
      </c>
    </row>
    <row r="18" spans="2:8" ht="51" x14ac:dyDescent="0.2">
      <c r="B18" s="42">
        <v>4</v>
      </c>
      <c r="C18" s="43" t="s">
        <v>9</v>
      </c>
      <c r="D18" s="44" t="s">
        <v>116</v>
      </c>
      <c r="E18" s="45" t="s">
        <v>132</v>
      </c>
      <c r="F18" s="45" t="s">
        <v>118</v>
      </c>
      <c r="G18" s="48">
        <f>('Input - 1'!C12+'Input - 1'!C20)/('Input - 1'!C11+'Input - 1'!C15-'Input - 1'!C72)</f>
        <v>1.0640394088669951</v>
      </c>
      <c r="H18" s="48">
        <f>('Input - 1'!D12+'Input - 1'!D20)/('Input - 1'!D11+'Input - 1'!D15-'Input - 1'!D72)</f>
        <v>1.0640394088669951</v>
      </c>
    </row>
    <row r="19" spans="2:8" ht="89.25" x14ac:dyDescent="0.2">
      <c r="B19" s="42">
        <v>5</v>
      </c>
      <c r="C19" s="43" t="s">
        <v>136</v>
      </c>
      <c r="D19" s="44" t="s">
        <v>137</v>
      </c>
      <c r="E19" s="45" t="s">
        <v>140</v>
      </c>
      <c r="F19" s="45" t="s">
        <v>139</v>
      </c>
      <c r="G19" s="48">
        <f>('Input - 1'!C46)/(('Input - 1'!C7+'Input - 1'!C15-'Input - 1'!C72)+('Input - 1'!C20))</f>
        <v>1.4319809069212411E-2</v>
      </c>
      <c r="H19" s="48">
        <f>('Input - 1'!D46)/(('Input - 1'!D7+'Input - 1'!D15-'Input - 1'!D72)+('Input - 1'!D20))</f>
        <v>1.4319809069212411E-2</v>
      </c>
    </row>
    <row r="21" spans="2:8" s="30" customFormat="1" ht="27" customHeight="1" x14ac:dyDescent="0.2">
      <c r="B21" s="162"/>
      <c r="C21" s="162"/>
      <c r="D21" s="162"/>
      <c r="E21" s="162"/>
      <c r="F21" s="162"/>
    </row>
    <row r="23" spans="2:8" x14ac:dyDescent="0.2">
      <c r="B23" s="18" t="s">
        <v>39</v>
      </c>
      <c r="C23" s="20" t="s">
        <v>46</v>
      </c>
      <c r="D23" s="21" t="s">
        <v>47</v>
      </c>
      <c r="E23" s="21" t="s">
        <v>48</v>
      </c>
      <c r="F23" s="21" t="s">
        <v>49</v>
      </c>
      <c r="G23" s="21" t="str">
        <f>G5</f>
        <v>Current Year</v>
      </c>
      <c r="H23" s="21" t="str">
        <f>H5</f>
        <v>Previous Year</v>
      </c>
    </row>
    <row r="24" spans="2:8" ht="25.5" x14ac:dyDescent="0.2">
      <c r="B24" s="42">
        <v>1</v>
      </c>
      <c r="C24" s="43" t="s">
        <v>12</v>
      </c>
      <c r="D24" s="44" t="s">
        <v>143</v>
      </c>
      <c r="E24" s="45" t="s">
        <v>144</v>
      </c>
      <c r="F24" s="45" t="s">
        <v>53</v>
      </c>
      <c r="G24" s="48">
        <f>'Input - 2'!C33/'Input - 2'!C37</f>
        <v>2</v>
      </c>
      <c r="H24" s="48">
        <f>'Input - 2'!D33/'Input - 2'!D37</f>
        <v>2.1</v>
      </c>
    </row>
    <row r="25" spans="2:8" ht="25.5" x14ac:dyDescent="0.2">
      <c r="B25" s="42">
        <v>2</v>
      </c>
      <c r="C25" s="43" t="s">
        <v>13</v>
      </c>
      <c r="D25" s="44" t="s">
        <v>145</v>
      </c>
      <c r="E25" s="45" t="s">
        <v>144</v>
      </c>
      <c r="F25" s="45" t="s">
        <v>146</v>
      </c>
      <c r="G25" s="48">
        <f>'Input - 2'!C33/'Input - 2'!C38</f>
        <v>2.5</v>
      </c>
      <c r="H25" s="48">
        <f>'Input - 2'!D33/'Input - 2'!D38</f>
        <v>2.625</v>
      </c>
    </row>
    <row r="26" spans="2:8" ht="38.25" x14ac:dyDescent="0.2">
      <c r="B26" s="42">
        <v>3</v>
      </c>
      <c r="C26" s="43" t="s">
        <v>15</v>
      </c>
      <c r="D26" s="44" t="s">
        <v>141</v>
      </c>
      <c r="E26" s="45" t="s">
        <v>167</v>
      </c>
      <c r="F26" s="45" t="s">
        <v>106</v>
      </c>
      <c r="G26" s="48">
        <f>('Input - 2'!C32+'Input - 2'!C23+'Input - 2'!C24)/('Input - 2'!C22+'Input - 2'!C41)</f>
        <v>3</v>
      </c>
      <c r="H26" s="48">
        <f>('Input - 2'!D32+'Input - 2'!D23+'Input - 2'!D24)/('Input - 2'!D22+'Input - 2'!D41)</f>
        <v>3</v>
      </c>
    </row>
    <row r="27" spans="2:8" ht="25.5" x14ac:dyDescent="0.2">
      <c r="B27" s="42">
        <v>4</v>
      </c>
      <c r="C27" s="43" t="s">
        <v>14</v>
      </c>
      <c r="D27" s="44" t="s">
        <v>142</v>
      </c>
      <c r="E27" s="45" t="s">
        <v>264</v>
      </c>
      <c r="F27" s="45" t="s">
        <v>52</v>
      </c>
      <c r="G27" s="48">
        <f>'Input - 2'!C32/'Input - 2'!C22</f>
        <v>4</v>
      </c>
      <c r="H27" s="48">
        <f>'Input - 2'!D32/'Input - 2'!D22</f>
        <v>4.333333333333333</v>
      </c>
    </row>
    <row r="29" spans="2:8" ht="26.25" customHeight="1" x14ac:dyDescent="0.2">
      <c r="B29" s="11"/>
      <c r="C29" s="11"/>
      <c r="D29" s="11"/>
      <c r="E29" s="11"/>
      <c r="F29" s="11"/>
    </row>
    <row r="30" spans="2:8" x14ac:dyDescent="0.2">
      <c r="B30" s="11"/>
      <c r="C30" s="11"/>
      <c r="D30" s="11"/>
      <c r="E30" s="11"/>
      <c r="F30" s="11"/>
    </row>
    <row r="31" spans="2:8" x14ac:dyDescent="0.2">
      <c r="B31" s="18" t="s">
        <v>39</v>
      </c>
      <c r="C31" s="20" t="s">
        <v>46</v>
      </c>
      <c r="D31" s="21" t="s">
        <v>47</v>
      </c>
      <c r="E31" s="21" t="s">
        <v>48</v>
      </c>
      <c r="F31" s="21" t="s">
        <v>49</v>
      </c>
      <c r="G31" s="21" t="str">
        <f>G5</f>
        <v>Current Year</v>
      </c>
      <c r="H31" s="21" t="str">
        <f>H5</f>
        <v>Previous Year</v>
      </c>
    </row>
    <row r="32" spans="2:8" ht="25.5" x14ac:dyDescent="0.2">
      <c r="B32" s="42">
        <v>1</v>
      </c>
      <c r="C32" s="43" t="s">
        <v>61</v>
      </c>
      <c r="D32" s="44" t="s">
        <v>170</v>
      </c>
      <c r="E32" s="45" t="s">
        <v>176</v>
      </c>
      <c r="F32" s="45" t="s">
        <v>54</v>
      </c>
      <c r="G32" s="51">
        <f>'Input - 2'!C30/'Input - 2'!C10</f>
        <v>4.166666666666667</v>
      </c>
      <c r="H32" s="51">
        <f>'Input - 2'!D30/'Input - 2'!D10</f>
        <v>3.3333333333333335</v>
      </c>
    </row>
    <row r="33" spans="2:8" ht="25.5" x14ac:dyDescent="0.2">
      <c r="B33" s="42">
        <v>2</v>
      </c>
      <c r="C33" s="43" t="s">
        <v>63</v>
      </c>
      <c r="D33" s="44" t="s">
        <v>171</v>
      </c>
      <c r="E33" s="45" t="s">
        <v>64</v>
      </c>
      <c r="F33" s="45" t="s">
        <v>54</v>
      </c>
      <c r="G33" s="51">
        <f>'Input - 2'!C31/'Input - 2'!C10</f>
        <v>2.5</v>
      </c>
      <c r="H33" s="51">
        <f>'Input - 2'!D31/'Input - 2'!D10</f>
        <v>2</v>
      </c>
    </row>
    <row r="34" spans="2:8" ht="38.25" x14ac:dyDescent="0.2">
      <c r="B34" s="42">
        <v>3</v>
      </c>
      <c r="C34" s="43" t="s">
        <v>62</v>
      </c>
      <c r="D34" s="44" t="s">
        <v>172</v>
      </c>
      <c r="E34" s="45" t="s">
        <v>169</v>
      </c>
      <c r="F34" s="45" t="s">
        <v>54</v>
      </c>
      <c r="G34" s="51">
        <f>'Input - 2'!C34/'Input - 2'!C10</f>
        <v>2.3333333333333335</v>
      </c>
      <c r="H34" s="51">
        <f>'Input - 2'!D34/'Input - 2'!D10</f>
        <v>1.6</v>
      </c>
    </row>
    <row r="35" spans="2:8" ht="76.5" x14ac:dyDescent="0.2">
      <c r="B35" s="42">
        <v>4</v>
      </c>
      <c r="C35" s="43" t="s">
        <v>162</v>
      </c>
      <c r="D35" s="44" t="s">
        <v>173</v>
      </c>
      <c r="E35" s="45" t="s">
        <v>166</v>
      </c>
      <c r="F35" s="45" t="s">
        <v>163</v>
      </c>
      <c r="G35" s="51">
        <f>('Input - 2'!C32+'Input - 2'!C26-'Input - 2'!C13)/(('Input - 1'!C7+'Input - 1'!C15-'Input - 1'!C72)+('Input - 1'!C20))</f>
        <v>0.90692124105011929</v>
      </c>
      <c r="H35" s="51">
        <f>('Input - 2'!D32+'Input - 2'!D26-'Input - 2'!D13)/(('Input - 1'!D7+'Input - 1'!D15-'Input - 1'!D72)+('Input - 1'!D20))</f>
        <v>0.78758949880668261</v>
      </c>
    </row>
    <row r="36" spans="2:8" ht="51" x14ac:dyDescent="0.2">
      <c r="B36" s="42">
        <v>5</v>
      </c>
      <c r="C36" s="43" t="s">
        <v>168</v>
      </c>
      <c r="D36" s="44" t="s">
        <v>188</v>
      </c>
      <c r="E36" s="45" t="s">
        <v>165</v>
      </c>
      <c r="F36" s="45" t="s">
        <v>267</v>
      </c>
      <c r="G36" s="51">
        <f>('Input - 2'!C33)/('Input - 1'!C11+'Input - 1'!C15-'Input - 1'!C72)</f>
        <v>0.98522167487684731</v>
      </c>
      <c r="H36" s="51">
        <f>('Input - 2'!D33)/('Input - 1'!D11+'Input - 1'!D15-'Input - 1'!D72)</f>
        <v>1.0344827586206897</v>
      </c>
    </row>
    <row r="37" spans="2:8" ht="25.5" x14ac:dyDescent="0.2">
      <c r="B37" s="42">
        <v>6</v>
      </c>
      <c r="C37" s="43" t="s">
        <v>69</v>
      </c>
      <c r="D37" s="44" t="s">
        <v>174</v>
      </c>
      <c r="E37" s="45" t="s">
        <v>70</v>
      </c>
      <c r="F37" s="45" t="s">
        <v>71</v>
      </c>
      <c r="G37" s="51">
        <f>'Input - 2'!C33/'Input - 1'!C77</f>
        <v>1</v>
      </c>
      <c r="H37" s="51">
        <f>'Input - 2'!D33/'Input - 1'!D77</f>
        <v>1.05</v>
      </c>
    </row>
    <row r="38" spans="2:8" ht="54.75" customHeight="1" x14ac:dyDescent="0.2">
      <c r="B38" s="42">
        <v>7</v>
      </c>
      <c r="C38" s="43" t="s">
        <v>22</v>
      </c>
      <c r="D38" s="44" t="s">
        <v>175</v>
      </c>
      <c r="E38" s="45" t="s">
        <v>182</v>
      </c>
      <c r="F38" s="45" t="s">
        <v>54</v>
      </c>
      <c r="G38" s="51">
        <f>'Input - 2'!C21/'Input - 2'!C10</f>
        <v>0.83333333333333337</v>
      </c>
      <c r="H38" s="51">
        <f>'Input - 2'!D21/'Input - 2'!D10</f>
        <v>0.6</v>
      </c>
    </row>
    <row r="39" spans="2:8" x14ac:dyDescent="0.2">
      <c r="B39" s="11"/>
      <c r="C39" s="11"/>
      <c r="D39" s="11"/>
      <c r="E39" s="11"/>
      <c r="F39" s="11"/>
    </row>
    <row r="40" spans="2:8" s="30" customFormat="1" ht="27" customHeight="1" x14ac:dyDescent="0.2">
      <c r="B40" s="162"/>
      <c r="C40" s="162"/>
      <c r="D40" s="162"/>
      <c r="E40" s="162"/>
      <c r="F40" s="162"/>
    </row>
    <row r="41" spans="2:8" x14ac:dyDescent="0.2">
      <c r="B41" s="11"/>
      <c r="C41" s="11"/>
      <c r="D41" s="11"/>
      <c r="E41" s="11"/>
      <c r="F41" s="11"/>
    </row>
    <row r="42" spans="2:8" x14ac:dyDescent="0.2">
      <c r="B42" s="18" t="s">
        <v>39</v>
      </c>
      <c r="C42" s="20" t="s">
        <v>46</v>
      </c>
      <c r="D42" s="21" t="s">
        <v>47</v>
      </c>
      <c r="E42" s="21" t="s">
        <v>48</v>
      </c>
      <c r="F42" s="21" t="s">
        <v>49</v>
      </c>
      <c r="G42" s="21" t="str">
        <f>G5</f>
        <v>Current Year</v>
      </c>
      <c r="H42" s="21" t="str">
        <f>H5</f>
        <v>Previous Year</v>
      </c>
    </row>
    <row r="43" spans="2:8" ht="55.5" customHeight="1" x14ac:dyDescent="0.2">
      <c r="B43" s="42">
        <v>1</v>
      </c>
      <c r="C43" s="43" t="s">
        <v>43</v>
      </c>
      <c r="D43" s="44" t="s">
        <v>194</v>
      </c>
      <c r="E43" s="45" t="s">
        <v>182</v>
      </c>
      <c r="F43" s="44" t="s">
        <v>269</v>
      </c>
      <c r="G43" s="48">
        <f>('Input - 2'!C21)/(('Input - 2'!C8+'Input - 2'!C17)/2)</f>
        <v>2.5</v>
      </c>
      <c r="H43" s="48">
        <f>('Input - 2'!D21)/(('Input - 2'!D8+'Input - 2'!D17)/2)</f>
        <v>2</v>
      </c>
    </row>
    <row r="44" spans="2:8" ht="28.5" customHeight="1" x14ac:dyDescent="0.2">
      <c r="B44" s="42">
        <v>2</v>
      </c>
      <c r="C44" s="43" t="s">
        <v>24</v>
      </c>
      <c r="D44" s="44" t="s">
        <v>199</v>
      </c>
      <c r="E44" s="45" t="s">
        <v>198</v>
      </c>
      <c r="F44" s="44" t="s">
        <v>269</v>
      </c>
      <c r="G44" s="48">
        <f>'Input - 2'!C19/(('Input - 2'!C18+'Input - 2'!C9)/2)</f>
        <v>2.6666666666666665</v>
      </c>
      <c r="H44" s="48">
        <f>'Input - 2'!D19/(('Input - 2'!D18+'Input - 2'!D9)/2)</f>
        <v>2.3333333333333335</v>
      </c>
    </row>
    <row r="45" spans="2:8" ht="39" customHeight="1" x14ac:dyDescent="0.2">
      <c r="B45" s="42">
        <v>3</v>
      </c>
      <c r="C45" s="43" t="s">
        <v>202</v>
      </c>
      <c r="D45" s="44" t="s">
        <v>203</v>
      </c>
      <c r="E45" s="45" t="s">
        <v>204</v>
      </c>
      <c r="F45" s="43" t="s">
        <v>205</v>
      </c>
      <c r="G45" s="48">
        <f>365/G43</f>
        <v>146</v>
      </c>
      <c r="H45" s="48">
        <f>365/H43</f>
        <v>182.5</v>
      </c>
    </row>
    <row r="46" spans="2:8" ht="29.25" customHeight="1" x14ac:dyDescent="0.2">
      <c r="B46" s="42">
        <v>4</v>
      </c>
      <c r="C46" s="43" t="s">
        <v>213</v>
      </c>
      <c r="D46" s="44" t="s">
        <v>195</v>
      </c>
      <c r="E46" s="45" t="s">
        <v>59</v>
      </c>
      <c r="F46" s="43" t="s">
        <v>206</v>
      </c>
      <c r="G46" s="48">
        <f>('Input - 2'!C11)/((('Input - 1'!C57+'Input - 1'!C60)+('Input - 1'!C58+'Input - 1'!C61))/2)</f>
        <v>7.5</v>
      </c>
      <c r="H46" s="48">
        <f>('Input - 2'!D11)/((('Input - 1'!D57+'Input - 1'!D60)+('Input - 1'!D58+'Input - 1'!D61))/2)</f>
        <v>7.5</v>
      </c>
    </row>
    <row r="47" spans="2:8" ht="29.25" customHeight="1" x14ac:dyDescent="0.2">
      <c r="B47" s="42">
        <v>5</v>
      </c>
      <c r="C47" s="43" t="s">
        <v>27</v>
      </c>
      <c r="D47" s="44" t="s">
        <v>209</v>
      </c>
      <c r="E47" s="45" t="s">
        <v>204</v>
      </c>
      <c r="F47" s="43" t="s">
        <v>210</v>
      </c>
      <c r="G47" s="48">
        <f>365/G46</f>
        <v>48.666666666666664</v>
      </c>
      <c r="H47" s="48">
        <f>365/H46</f>
        <v>48.666666666666664</v>
      </c>
    </row>
    <row r="48" spans="2:8" ht="51" x14ac:dyDescent="0.2">
      <c r="B48" s="42">
        <v>6</v>
      </c>
      <c r="C48" s="43" t="s">
        <v>212</v>
      </c>
      <c r="D48" s="44" t="s">
        <v>196</v>
      </c>
      <c r="E48" s="45" t="s">
        <v>60</v>
      </c>
      <c r="F48" s="45" t="s">
        <v>197</v>
      </c>
      <c r="G48" s="48">
        <f>('Input - 2'!C20)/((('Input - 1'!C28+'Input - 1'!C31)+('Input - 1'!C29+'Input - 1'!C32))/2)</f>
        <v>7</v>
      </c>
      <c r="H48" s="48">
        <f>('Input - 2'!D20)/((('Input - 1'!D28+'Input - 1'!D31)+('Input - 1'!D29+'Input - 1'!D32))/2)</f>
        <v>7</v>
      </c>
    </row>
    <row r="49" spans="2:8" ht="25.5" x14ac:dyDescent="0.2">
      <c r="B49" s="42">
        <v>7</v>
      </c>
      <c r="C49" s="43" t="s">
        <v>211</v>
      </c>
      <c r="D49" s="44" t="s">
        <v>214</v>
      </c>
      <c r="E49" s="45" t="s">
        <v>204</v>
      </c>
      <c r="F49" s="43" t="s">
        <v>215</v>
      </c>
      <c r="G49" s="48">
        <f>365/G48</f>
        <v>52.142857142857146</v>
      </c>
      <c r="H49" s="48">
        <f>365/H48</f>
        <v>52.142857142857146</v>
      </c>
    </row>
    <row r="50" spans="2:8" ht="25.5" x14ac:dyDescent="0.2">
      <c r="B50" s="42">
        <v>8</v>
      </c>
      <c r="C50" s="43" t="s">
        <v>29</v>
      </c>
      <c r="D50" s="44" t="s">
        <v>193</v>
      </c>
      <c r="E50" s="45" t="s">
        <v>56</v>
      </c>
      <c r="F50" s="45" t="s">
        <v>58</v>
      </c>
      <c r="G50" s="48">
        <f>('Input - 2'!C10)/('Input - 1'!C69-'Input - 1'!C41)</f>
        <v>4</v>
      </c>
      <c r="H50" s="48">
        <f>('Input - 2'!D10)/('Input - 1'!D69-'Input - 1'!D41)</f>
        <v>5</v>
      </c>
    </row>
    <row r="51" spans="2:8" ht="25.5" x14ac:dyDescent="0.2">
      <c r="B51" s="42">
        <v>9</v>
      </c>
      <c r="C51" s="43" t="s">
        <v>55</v>
      </c>
      <c r="D51" s="44" t="s">
        <v>192</v>
      </c>
      <c r="E51" s="45" t="s">
        <v>56</v>
      </c>
      <c r="F51" s="45" t="s">
        <v>57</v>
      </c>
      <c r="G51" s="48">
        <f>'Input - 2'!C10/'Input - 1'!C46</f>
        <v>20</v>
      </c>
      <c r="H51" s="48">
        <f>'Input - 2'!D10/'Input - 1'!D46</f>
        <v>25</v>
      </c>
    </row>
    <row r="52" spans="2:8" ht="89.25" x14ac:dyDescent="0.2">
      <c r="B52" s="42">
        <v>10</v>
      </c>
      <c r="C52" s="43" t="s">
        <v>216</v>
      </c>
      <c r="D52" s="44" t="s">
        <v>191</v>
      </c>
      <c r="E52" s="45" t="s">
        <v>54</v>
      </c>
      <c r="F52" s="45" t="s">
        <v>139</v>
      </c>
      <c r="G52" s="48">
        <f>'Input - 2'!C10/(('Input - 1'!C7+'Input - 1'!C15-'Input - 1'!C72)+('Input - 1'!C20))</f>
        <v>0.28639618138424822</v>
      </c>
      <c r="H52" s="48">
        <f>'Input - 2'!D10/(('Input - 1'!D7+'Input - 1'!D15-'Input - 1'!D72)+('Input - 1'!D20))</f>
        <v>0.35799522673031026</v>
      </c>
    </row>
    <row r="54" spans="2:8" ht="27" customHeight="1" x14ac:dyDescent="0.2">
      <c r="B54" s="11"/>
      <c r="C54" s="11"/>
      <c r="D54" s="11"/>
      <c r="E54" s="11"/>
      <c r="F54" s="11"/>
    </row>
    <row r="55" spans="2:8" x14ac:dyDescent="0.2">
      <c r="B55" s="11"/>
      <c r="C55" s="11"/>
      <c r="D55" s="11"/>
      <c r="E55" s="11"/>
      <c r="F55" s="11"/>
    </row>
    <row r="56" spans="2:8" x14ac:dyDescent="0.2">
      <c r="B56" s="18" t="s">
        <v>39</v>
      </c>
      <c r="C56" s="20" t="s">
        <v>46</v>
      </c>
      <c r="D56" s="21" t="s">
        <v>47</v>
      </c>
      <c r="E56" s="21" t="s">
        <v>48</v>
      </c>
      <c r="F56" s="21" t="s">
        <v>49</v>
      </c>
      <c r="G56" s="21" t="str">
        <f>G5</f>
        <v>Current Year</v>
      </c>
      <c r="H56" s="21" t="str">
        <f>H5</f>
        <v>Previous Year</v>
      </c>
    </row>
    <row r="57" spans="2:8" ht="25.5" x14ac:dyDescent="0.2">
      <c r="B57" s="42">
        <v>1</v>
      </c>
      <c r="C57" s="43" t="s">
        <v>65</v>
      </c>
      <c r="D57" s="44" t="s">
        <v>234</v>
      </c>
      <c r="E57" s="45" t="s">
        <v>233</v>
      </c>
      <c r="F57" s="45" t="s">
        <v>235</v>
      </c>
      <c r="G57" s="48">
        <f>('Input - 2'!C33-'Input - 2'!C37)/'Input - 1'!C8</f>
        <v>1</v>
      </c>
      <c r="H57" s="48">
        <f>('Input - 2'!D33-'Input - 2'!D37)/'Input - 1'!D8</f>
        <v>1.1000000000000001</v>
      </c>
    </row>
    <row r="58" spans="2:8" ht="25.5" x14ac:dyDescent="0.2">
      <c r="B58" s="42">
        <v>2</v>
      </c>
      <c r="C58" s="43" t="s">
        <v>66</v>
      </c>
      <c r="D58" s="44" t="s">
        <v>236</v>
      </c>
      <c r="E58" s="45" t="s">
        <v>67</v>
      </c>
      <c r="F58" s="45" t="s">
        <v>235</v>
      </c>
      <c r="G58" s="48">
        <f>'Input - 2'!C38/'Input - 1'!C8</f>
        <v>0.8</v>
      </c>
      <c r="H58" s="48">
        <f>'Input - 2'!D38/'Input - 1'!D8</f>
        <v>0.8</v>
      </c>
    </row>
    <row r="59" spans="2:8" ht="25.5" x14ac:dyDescent="0.2">
      <c r="B59" s="42">
        <v>3</v>
      </c>
      <c r="C59" s="43" t="s">
        <v>237</v>
      </c>
      <c r="D59" s="44" t="s">
        <v>238</v>
      </c>
      <c r="E59" s="45" t="s">
        <v>239</v>
      </c>
      <c r="F59" s="45" t="s">
        <v>240</v>
      </c>
      <c r="G59" s="51">
        <f>('Input - 2'!C37+'Input - 2'!C38)/'Input - 2'!C33</f>
        <v>0.9</v>
      </c>
      <c r="H59" s="51">
        <f>('Input - 2'!D37+'Input - 2'!D38)/'Input - 2'!D33</f>
        <v>0.8571428571428571</v>
      </c>
    </row>
    <row r="60" spans="2:8" ht="25.5" x14ac:dyDescent="0.2">
      <c r="B60" s="42">
        <v>4</v>
      </c>
      <c r="C60" s="43" t="s">
        <v>33</v>
      </c>
      <c r="D60" s="44" t="s">
        <v>241</v>
      </c>
      <c r="E60" s="46" t="s">
        <v>242</v>
      </c>
      <c r="F60" s="45" t="s">
        <v>243</v>
      </c>
      <c r="G60" s="51">
        <f>G58/'Input - 1'!C13</f>
        <v>0.4</v>
      </c>
      <c r="H60" s="51">
        <f>H58/'Input - 1'!D13</f>
        <v>0.4</v>
      </c>
    </row>
    <row r="61" spans="2:8" ht="25.5" x14ac:dyDescent="0.2">
      <c r="B61" s="42">
        <v>5</v>
      </c>
      <c r="C61" s="43" t="s">
        <v>244</v>
      </c>
      <c r="D61" s="44" t="s">
        <v>245</v>
      </c>
      <c r="E61" s="45" t="s">
        <v>243</v>
      </c>
      <c r="F61" s="46" t="s">
        <v>246</v>
      </c>
      <c r="G61" s="48">
        <f>'Input - 1'!C13/G57</f>
        <v>2</v>
      </c>
      <c r="H61" s="48">
        <f>'Input - 1'!D13/H57</f>
        <v>1.8181818181818181</v>
      </c>
    </row>
    <row r="62" spans="2:8" x14ac:dyDescent="0.2">
      <c r="B62" s="11"/>
      <c r="C62" s="11"/>
      <c r="D62" s="11"/>
      <c r="E62" s="11"/>
      <c r="F62" s="11"/>
    </row>
    <row r="63" spans="2:8" x14ac:dyDescent="0.2">
      <c r="B63" s="11"/>
      <c r="C63" s="11"/>
      <c r="D63" s="11"/>
      <c r="E63" s="11"/>
      <c r="F63" s="11"/>
    </row>
    <row r="64" spans="2:8" x14ac:dyDescent="0.2">
      <c r="B64" s="11"/>
      <c r="C64" s="11"/>
      <c r="D64" s="11"/>
      <c r="E64" s="11"/>
      <c r="F64" s="11"/>
    </row>
    <row r="65" spans="2:6" x14ac:dyDescent="0.2">
      <c r="B65" s="11"/>
      <c r="C65" s="11"/>
      <c r="D65" s="11"/>
      <c r="E65" s="11"/>
      <c r="F65" s="11"/>
    </row>
    <row r="66" spans="2:6" x14ac:dyDescent="0.2">
      <c r="B66" s="11"/>
      <c r="C66" s="11"/>
      <c r="D66" s="11"/>
      <c r="E66" s="11"/>
      <c r="F66" s="11"/>
    </row>
    <row r="67" spans="2:6" x14ac:dyDescent="0.2">
      <c r="B67" s="11"/>
      <c r="C67" s="11"/>
      <c r="D67" s="11"/>
      <c r="E67" s="11"/>
      <c r="F67" s="11"/>
    </row>
    <row r="68" spans="2:6" x14ac:dyDescent="0.2">
      <c r="B68" s="11"/>
      <c r="C68" s="11"/>
      <c r="D68" s="11"/>
      <c r="E68" s="11"/>
      <c r="F68" s="11"/>
    </row>
    <row r="69" spans="2:6" x14ac:dyDescent="0.2">
      <c r="B69" s="11"/>
      <c r="C69" s="11"/>
      <c r="D69" s="11"/>
      <c r="E69" s="11"/>
      <c r="F69" s="11"/>
    </row>
    <row r="70" spans="2:6" x14ac:dyDescent="0.2">
      <c r="B70" s="11"/>
      <c r="C70" s="11"/>
      <c r="D70" s="11"/>
      <c r="E70" s="11"/>
      <c r="F70" s="11"/>
    </row>
    <row r="71" spans="2:6" x14ac:dyDescent="0.2">
      <c r="B71" s="11"/>
      <c r="C71" s="11"/>
      <c r="D71" s="11"/>
      <c r="E71" s="11"/>
      <c r="F71" s="11"/>
    </row>
    <row r="72" spans="2:6" x14ac:dyDescent="0.2">
      <c r="B72" s="11"/>
      <c r="C72" s="11"/>
      <c r="D72" s="11"/>
      <c r="E72" s="11"/>
      <c r="F72" s="11"/>
    </row>
    <row r="73" spans="2:6" x14ac:dyDescent="0.2">
      <c r="B73" s="11"/>
      <c r="C73" s="11"/>
      <c r="D73" s="11"/>
      <c r="E73" s="11"/>
      <c r="F73" s="11"/>
    </row>
    <row r="74" spans="2:6" x14ac:dyDescent="0.2">
      <c r="B74" s="11"/>
      <c r="C74" s="11"/>
      <c r="D74" s="11"/>
      <c r="E74" s="11"/>
      <c r="F74" s="11"/>
    </row>
    <row r="75" spans="2:6" x14ac:dyDescent="0.2">
      <c r="B75" s="11"/>
      <c r="C75" s="11"/>
      <c r="D75" s="11"/>
      <c r="E75" s="11"/>
      <c r="F75" s="11"/>
    </row>
    <row r="76" spans="2:6" x14ac:dyDescent="0.2">
      <c r="B76" s="11"/>
      <c r="C76" s="11"/>
      <c r="D76" s="11"/>
      <c r="E76" s="11"/>
      <c r="F76" s="11"/>
    </row>
    <row r="77" spans="2:6" x14ac:dyDescent="0.2">
      <c r="B77" s="11"/>
      <c r="C77" s="11"/>
      <c r="D77" s="11"/>
      <c r="E77" s="11"/>
      <c r="F77" s="11"/>
    </row>
    <row r="78" spans="2:6" x14ac:dyDescent="0.2">
      <c r="B78" s="11"/>
      <c r="C78" s="11"/>
      <c r="D78" s="11"/>
      <c r="E78" s="11"/>
      <c r="F78" s="11"/>
    </row>
    <row r="79" spans="2:6" x14ac:dyDescent="0.2">
      <c r="B79" s="11"/>
      <c r="C79" s="11"/>
      <c r="D79" s="11"/>
      <c r="E79" s="11"/>
      <c r="F79" s="11"/>
    </row>
    <row r="80" spans="2:6" x14ac:dyDescent="0.2">
      <c r="B80" s="11"/>
      <c r="C80" s="11"/>
      <c r="D80" s="11"/>
      <c r="E80" s="11"/>
      <c r="F80" s="11"/>
    </row>
    <row r="81" spans="2:6" x14ac:dyDescent="0.2">
      <c r="B81" s="11"/>
      <c r="C81" s="11"/>
      <c r="D81" s="11"/>
      <c r="E81" s="11"/>
      <c r="F81" s="11"/>
    </row>
    <row r="82" spans="2:6" x14ac:dyDescent="0.2">
      <c r="B82" s="11"/>
      <c r="C82" s="11"/>
      <c r="D82" s="11"/>
      <c r="E82" s="11"/>
      <c r="F82" s="11"/>
    </row>
    <row r="83" spans="2:6" x14ac:dyDescent="0.2">
      <c r="B83" s="11"/>
      <c r="C83" s="11"/>
      <c r="D83" s="11"/>
      <c r="E83" s="11"/>
      <c r="F83" s="11"/>
    </row>
    <row r="84" spans="2:6" x14ac:dyDescent="0.2">
      <c r="B84" s="11"/>
      <c r="C84" s="11"/>
      <c r="D84" s="11"/>
      <c r="E84" s="11"/>
      <c r="F84" s="11"/>
    </row>
    <row r="85" spans="2:6" x14ac:dyDescent="0.2">
      <c r="B85" s="11"/>
      <c r="C85" s="11"/>
      <c r="D85" s="11"/>
      <c r="E85" s="11"/>
      <c r="F85" s="11"/>
    </row>
    <row r="86" spans="2:6" x14ac:dyDescent="0.2">
      <c r="B86" s="11"/>
      <c r="C86" s="11"/>
      <c r="D86" s="11"/>
      <c r="E86" s="11"/>
      <c r="F86" s="11"/>
    </row>
    <row r="87" spans="2:6" x14ac:dyDescent="0.2">
      <c r="B87" s="11"/>
      <c r="C87" s="11"/>
      <c r="D87" s="11"/>
      <c r="E87" s="11"/>
      <c r="F87" s="11"/>
    </row>
    <row r="88" spans="2:6" x14ac:dyDescent="0.2">
      <c r="B88" s="11"/>
      <c r="C88" s="11"/>
      <c r="D88" s="11"/>
      <c r="E88" s="11"/>
      <c r="F88" s="11"/>
    </row>
    <row r="89" spans="2:6" x14ac:dyDescent="0.2">
      <c r="B89" s="11"/>
      <c r="C89" s="11"/>
      <c r="D89" s="11"/>
      <c r="E89" s="11"/>
      <c r="F89" s="11"/>
    </row>
    <row r="90" spans="2:6" x14ac:dyDescent="0.2">
      <c r="B90" s="11"/>
      <c r="C90" s="11"/>
      <c r="D90" s="11"/>
      <c r="E90" s="11"/>
      <c r="F90" s="11"/>
    </row>
    <row r="91" spans="2:6" x14ac:dyDescent="0.2">
      <c r="B91" s="11"/>
      <c r="C91" s="11"/>
      <c r="D91" s="11"/>
      <c r="E91" s="11"/>
      <c r="F91" s="11"/>
    </row>
    <row r="92" spans="2:6" x14ac:dyDescent="0.2">
      <c r="B92" s="11"/>
      <c r="C92" s="11"/>
      <c r="D92" s="11"/>
      <c r="E92" s="11"/>
      <c r="F92" s="11"/>
    </row>
    <row r="93" spans="2:6" x14ac:dyDescent="0.2">
      <c r="B93" s="11"/>
      <c r="C93" s="11"/>
      <c r="D93" s="11"/>
      <c r="E93" s="11"/>
      <c r="F93" s="11"/>
    </row>
    <row r="94" spans="2:6" x14ac:dyDescent="0.2">
      <c r="B94" s="11"/>
      <c r="C94" s="11"/>
      <c r="D94" s="11"/>
      <c r="E94" s="11"/>
      <c r="F94" s="11"/>
    </row>
    <row r="95" spans="2:6" x14ac:dyDescent="0.2">
      <c r="B95" s="11"/>
      <c r="C95" s="11"/>
      <c r="D95" s="11"/>
      <c r="E95" s="11"/>
      <c r="F95" s="11"/>
    </row>
    <row r="96" spans="2:6" x14ac:dyDescent="0.2">
      <c r="B96" s="11"/>
      <c r="C96" s="11"/>
      <c r="D96" s="11"/>
      <c r="E96" s="11"/>
      <c r="F96" s="11"/>
    </row>
    <row r="97" spans="2:6" x14ac:dyDescent="0.2">
      <c r="B97" s="11"/>
      <c r="C97" s="11"/>
      <c r="D97" s="11"/>
      <c r="E97" s="11"/>
      <c r="F97" s="11"/>
    </row>
    <row r="98" spans="2:6" x14ac:dyDescent="0.2">
      <c r="B98" s="11"/>
      <c r="C98" s="11"/>
      <c r="D98" s="11"/>
      <c r="E98" s="11"/>
      <c r="F98" s="11"/>
    </row>
    <row r="99" spans="2:6" x14ac:dyDescent="0.2">
      <c r="B99" s="11"/>
      <c r="C99" s="11"/>
      <c r="D99" s="11"/>
      <c r="E99" s="11"/>
      <c r="F99" s="11"/>
    </row>
    <row r="100" spans="2:6" x14ac:dyDescent="0.2">
      <c r="B100" s="11"/>
      <c r="C100" s="11"/>
      <c r="D100" s="11"/>
      <c r="E100" s="11"/>
      <c r="F100" s="11"/>
    </row>
    <row r="101" spans="2:6" x14ac:dyDescent="0.2">
      <c r="B101" s="11"/>
      <c r="C101" s="11"/>
      <c r="D101" s="11"/>
      <c r="E101" s="11"/>
      <c r="F101" s="11"/>
    </row>
    <row r="102" spans="2:6" x14ac:dyDescent="0.2">
      <c r="B102" s="11"/>
      <c r="C102" s="11"/>
      <c r="D102" s="11"/>
      <c r="E102" s="11"/>
      <c r="F102" s="11"/>
    </row>
    <row r="103" spans="2:6" x14ac:dyDescent="0.2">
      <c r="B103" s="11"/>
      <c r="C103" s="11"/>
      <c r="D103" s="11"/>
      <c r="E103" s="11"/>
      <c r="F103" s="11"/>
    </row>
    <row r="104" spans="2:6" x14ac:dyDescent="0.2">
      <c r="B104" s="11"/>
      <c r="C104" s="11"/>
      <c r="D104" s="11"/>
      <c r="E104" s="11"/>
      <c r="F104" s="11"/>
    </row>
    <row r="105" spans="2:6" x14ac:dyDescent="0.2">
      <c r="B105" s="11"/>
      <c r="C105" s="11"/>
      <c r="D105" s="11"/>
      <c r="E105" s="11"/>
      <c r="F105" s="11"/>
    </row>
    <row r="106" spans="2:6" x14ac:dyDescent="0.2">
      <c r="B106" s="11"/>
      <c r="C106" s="11"/>
      <c r="D106" s="11"/>
      <c r="E106" s="11"/>
      <c r="F106" s="11"/>
    </row>
    <row r="107" spans="2:6" x14ac:dyDescent="0.2">
      <c r="B107" s="11"/>
      <c r="C107" s="11"/>
      <c r="D107" s="11"/>
      <c r="E107" s="11"/>
      <c r="F107" s="11"/>
    </row>
    <row r="108" spans="2:6" x14ac:dyDescent="0.2">
      <c r="B108" s="11"/>
      <c r="C108" s="11"/>
      <c r="D108" s="11"/>
      <c r="E108" s="11"/>
      <c r="F108" s="11"/>
    </row>
    <row r="109" spans="2:6" x14ac:dyDescent="0.2">
      <c r="B109" s="11"/>
      <c r="C109" s="11"/>
      <c r="D109" s="11"/>
      <c r="E109" s="11"/>
      <c r="F109" s="11"/>
    </row>
    <row r="110" spans="2:6" x14ac:dyDescent="0.2">
      <c r="B110" s="11"/>
      <c r="C110" s="11"/>
      <c r="D110" s="11"/>
      <c r="E110" s="11"/>
      <c r="F110" s="11"/>
    </row>
    <row r="111" spans="2:6" x14ac:dyDescent="0.2">
      <c r="B111" s="11"/>
      <c r="C111" s="11"/>
      <c r="D111" s="11"/>
      <c r="E111" s="11"/>
      <c r="F111" s="11"/>
    </row>
    <row r="112" spans="2:6" x14ac:dyDescent="0.2">
      <c r="B112" s="11"/>
      <c r="C112" s="11"/>
      <c r="D112" s="11"/>
      <c r="E112" s="11"/>
      <c r="F112" s="11"/>
    </row>
    <row r="113" spans="2:6" x14ac:dyDescent="0.2">
      <c r="B113" s="11"/>
      <c r="C113" s="11"/>
      <c r="D113" s="11"/>
      <c r="E113" s="11"/>
      <c r="F113" s="11"/>
    </row>
    <row r="114" spans="2:6" x14ac:dyDescent="0.2">
      <c r="B114" s="11"/>
      <c r="C114" s="11"/>
      <c r="D114" s="11"/>
      <c r="E114" s="11"/>
      <c r="F114" s="11"/>
    </row>
    <row r="115" spans="2:6" x14ac:dyDescent="0.2">
      <c r="B115" s="11"/>
      <c r="C115" s="11"/>
      <c r="D115" s="11"/>
      <c r="E115" s="11"/>
      <c r="F115" s="11"/>
    </row>
    <row r="116" spans="2:6" x14ac:dyDescent="0.2">
      <c r="B116" s="11"/>
      <c r="C116" s="11"/>
      <c r="D116" s="11"/>
      <c r="E116" s="11"/>
      <c r="F116" s="11"/>
    </row>
    <row r="117" spans="2:6" x14ac:dyDescent="0.2">
      <c r="B117" s="11"/>
      <c r="C117" s="11"/>
      <c r="D117" s="11"/>
      <c r="E117" s="11"/>
      <c r="F117" s="11"/>
    </row>
    <row r="118" spans="2:6" x14ac:dyDescent="0.2">
      <c r="B118" s="11"/>
      <c r="C118" s="11"/>
      <c r="D118" s="11"/>
      <c r="E118" s="11"/>
      <c r="F118" s="11"/>
    </row>
    <row r="119" spans="2:6" x14ac:dyDescent="0.2">
      <c r="B119" s="11"/>
      <c r="C119" s="11"/>
      <c r="D119" s="11"/>
      <c r="E119" s="11"/>
      <c r="F119" s="11"/>
    </row>
    <row r="120" spans="2:6" x14ac:dyDescent="0.2">
      <c r="B120" s="11"/>
      <c r="C120" s="11"/>
      <c r="D120" s="11"/>
      <c r="E120" s="11"/>
      <c r="F120" s="11"/>
    </row>
    <row r="121" spans="2:6" x14ac:dyDescent="0.2">
      <c r="B121" s="11"/>
      <c r="C121" s="11"/>
      <c r="D121" s="11"/>
      <c r="E121" s="11"/>
      <c r="F121" s="11"/>
    </row>
    <row r="122" spans="2:6" x14ac:dyDescent="0.2">
      <c r="B122" s="11"/>
      <c r="C122" s="11"/>
      <c r="D122" s="11"/>
      <c r="E122" s="11"/>
      <c r="F122" s="11"/>
    </row>
    <row r="123" spans="2:6" x14ac:dyDescent="0.2">
      <c r="B123" s="11"/>
      <c r="C123" s="11"/>
      <c r="D123" s="11"/>
      <c r="E123" s="11"/>
      <c r="F123" s="11"/>
    </row>
    <row r="124" spans="2:6" x14ac:dyDescent="0.2">
      <c r="B124" s="11"/>
      <c r="C124" s="11"/>
      <c r="D124" s="11"/>
      <c r="E124" s="11"/>
      <c r="F124" s="11"/>
    </row>
    <row r="125" spans="2:6" x14ac:dyDescent="0.2">
      <c r="B125" s="11"/>
      <c r="C125" s="11"/>
      <c r="D125" s="11"/>
      <c r="E125" s="11"/>
      <c r="F125" s="11"/>
    </row>
    <row r="126" spans="2:6" x14ac:dyDescent="0.2">
      <c r="B126" s="11"/>
      <c r="C126" s="11"/>
      <c r="D126" s="11"/>
      <c r="E126" s="11"/>
      <c r="F126" s="11"/>
    </row>
    <row r="127" spans="2:6" x14ac:dyDescent="0.2">
      <c r="B127" s="11"/>
      <c r="C127" s="11"/>
      <c r="D127" s="11"/>
      <c r="E127" s="11"/>
      <c r="F127" s="11"/>
    </row>
    <row r="128" spans="2:6" x14ac:dyDescent="0.2">
      <c r="B128" s="11"/>
      <c r="C128" s="11"/>
      <c r="D128" s="11"/>
      <c r="E128" s="11"/>
      <c r="F128" s="11"/>
    </row>
    <row r="129" spans="2:6" x14ac:dyDescent="0.2">
      <c r="B129" s="11"/>
      <c r="C129" s="11"/>
      <c r="D129" s="11"/>
      <c r="E129" s="11"/>
      <c r="F129" s="11"/>
    </row>
    <row r="130" spans="2:6" x14ac:dyDescent="0.2">
      <c r="B130" s="11"/>
      <c r="C130" s="11"/>
      <c r="D130" s="11"/>
      <c r="E130" s="11"/>
      <c r="F130" s="11"/>
    </row>
    <row r="131" spans="2:6" x14ac:dyDescent="0.2">
      <c r="B131" s="11"/>
      <c r="C131" s="11"/>
      <c r="D131" s="11"/>
      <c r="E131" s="11"/>
      <c r="F131" s="11"/>
    </row>
    <row r="132" spans="2:6" x14ac:dyDescent="0.2">
      <c r="B132" s="11"/>
      <c r="C132" s="11"/>
      <c r="D132" s="11"/>
      <c r="E132" s="11"/>
      <c r="F132" s="11"/>
    </row>
    <row r="133" spans="2:6" x14ac:dyDescent="0.2">
      <c r="B133" s="11"/>
      <c r="C133" s="11"/>
      <c r="D133" s="11"/>
      <c r="E133" s="11"/>
      <c r="F133" s="11"/>
    </row>
    <row r="134" spans="2:6" x14ac:dyDescent="0.2">
      <c r="B134" s="11"/>
      <c r="C134" s="11"/>
      <c r="D134" s="11"/>
      <c r="E134" s="11"/>
      <c r="F134" s="11"/>
    </row>
    <row r="135" spans="2:6" x14ac:dyDescent="0.2">
      <c r="B135" s="11"/>
      <c r="C135" s="11"/>
      <c r="D135" s="11"/>
      <c r="E135" s="11"/>
      <c r="F135" s="11"/>
    </row>
    <row r="136" spans="2:6" x14ac:dyDescent="0.2">
      <c r="B136" s="11"/>
      <c r="C136" s="11"/>
      <c r="D136" s="11"/>
      <c r="E136" s="11"/>
      <c r="F136" s="11"/>
    </row>
    <row r="137" spans="2:6" x14ac:dyDescent="0.2">
      <c r="B137" s="11"/>
      <c r="C137" s="11"/>
      <c r="D137" s="11"/>
      <c r="E137" s="11"/>
      <c r="F137" s="11"/>
    </row>
    <row r="138" spans="2:6" x14ac:dyDescent="0.2">
      <c r="B138" s="11"/>
      <c r="C138" s="11"/>
      <c r="D138" s="11"/>
      <c r="E138" s="11"/>
      <c r="F138" s="11"/>
    </row>
    <row r="139" spans="2:6" x14ac:dyDescent="0.2">
      <c r="B139" s="11"/>
      <c r="C139" s="11"/>
      <c r="D139" s="11"/>
      <c r="E139" s="11"/>
      <c r="F139" s="11"/>
    </row>
    <row r="140" spans="2:6" x14ac:dyDescent="0.2">
      <c r="B140" s="11"/>
      <c r="C140" s="11"/>
      <c r="D140" s="11"/>
      <c r="E140" s="11"/>
      <c r="F140" s="11"/>
    </row>
    <row r="141" spans="2:6" x14ac:dyDescent="0.2">
      <c r="B141" s="11"/>
      <c r="C141" s="11"/>
      <c r="D141" s="11"/>
      <c r="E141" s="11"/>
      <c r="F141" s="11"/>
    </row>
    <row r="142" spans="2:6" x14ac:dyDescent="0.2">
      <c r="B142" s="11"/>
      <c r="C142" s="11"/>
      <c r="D142" s="11"/>
      <c r="E142" s="11"/>
      <c r="F142" s="11"/>
    </row>
    <row r="143" spans="2:6" x14ac:dyDescent="0.2">
      <c r="B143" s="11"/>
      <c r="C143" s="11"/>
      <c r="D143" s="11"/>
      <c r="E143" s="11"/>
      <c r="F143" s="11"/>
    </row>
    <row r="144" spans="2:6" x14ac:dyDescent="0.2">
      <c r="B144" s="11"/>
      <c r="C144" s="11"/>
      <c r="D144" s="11"/>
      <c r="E144" s="11"/>
      <c r="F144" s="11"/>
    </row>
    <row r="145" spans="2:6" x14ac:dyDescent="0.2">
      <c r="B145" s="11"/>
      <c r="C145" s="11"/>
      <c r="D145" s="11"/>
      <c r="E145" s="11"/>
      <c r="F145" s="11"/>
    </row>
    <row r="146" spans="2:6" x14ac:dyDescent="0.2">
      <c r="B146" s="11"/>
      <c r="C146" s="11"/>
      <c r="D146" s="11"/>
      <c r="E146" s="11"/>
      <c r="F146" s="11"/>
    </row>
    <row r="147" spans="2:6" x14ac:dyDescent="0.2">
      <c r="B147" s="11"/>
      <c r="C147" s="11"/>
      <c r="D147" s="11"/>
      <c r="E147" s="11"/>
      <c r="F147" s="11"/>
    </row>
    <row r="148" spans="2:6" x14ac:dyDescent="0.2">
      <c r="B148" s="11"/>
      <c r="C148" s="11"/>
      <c r="D148" s="11"/>
      <c r="E148" s="11"/>
      <c r="F148" s="11"/>
    </row>
    <row r="149" spans="2:6" x14ac:dyDescent="0.2">
      <c r="B149" s="11"/>
      <c r="C149" s="11"/>
      <c r="D149" s="11"/>
      <c r="E149" s="11"/>
      <c r="F149" s="11"/>
    </row>
    <row r="150" spans="2:6" x14ac:dyDescent="0.2">
      <c r="B150" s="11"/>
      <c r="C150" s="11"/>
      <c r="D150" s="11"/>
      <c r="E150" s="11"/>
      <c r="F150" s="11"/>
    </row>
    <row r="151" spans="2:6" x14ac:dyDescent="0.2">
      <c r="B151" s="11"/>
      <c r="C151" s="11"/>
      <c r="D151" s="11"/>
      <c r="E151" s="11"/>
      <c r="F151" s="11"/>
    </row>
    <row r="152" spans="2:6" x14ac:dyDescent="0.2">
      <c r="B152" s="11"/>
      <c r="C152" s="11"/>
      <c r="D152" s="11"/>
      <c r="E152" s="11"/>
      <c r="F152" s="11"/>
    </row>
    <row r="153" spans="2:6" x14ac:dyDescent="0.2">
      <c r="B153" s="11"/>
      <c r="C153" s="11"/>
      <c r="D153" s="11"/>
      <c r="E153" s="11"/>
      <c r="F153" s="11"/>
    </row>
    <row r="154" spans="2:6" x14ac:dyDescent="0.2">
      <c r="B154" s="11"/>
      <c r="C154" s="11"/>
      <c r="D154" s="11"/>
      <c r="E154" s="11"/>
      <c r="F154" s="11"/>
    </row>
    <row r="155" spans="2:6" x14ac:dyDescent="0.2">
      <c r="B155" s="11"/>
      <c r="C155" s="11"/>
      <c r="D155" s="11"/>
      <c r="E155" s="11"/>
      <c r="F155" s="11"/>
    </row>
    <row r="156" spans="2:6" x14ac:dyDescent="0.2">
      <c r="B156" s="11"/>
      <c r="C156" s="11"/>
      <c r="D156" s="11"/>
      <c r="E156" s="11"/>
      <c r="F156" s="11"/>
    </row>
    <row r="157" spans="2:6" x14ac:dyDescent="0.2">
      <c r="B157" s="11"/>
      <c r="C157" s="11"/>
      <c r="D157" s="11"/>
      <c r="E157" s="11"/>
      <c r="F157" s="11"/>
    </row>
    <row r="158" spans="2:6" x14ac:dyDescent="0.2">
      <c r="B158" s="11"/>
      <c r="C158" s="11"/>
      <c r="D158" s="11"/>
      <c r="E158" s="11"/>
      <c r="F158" s="11"/>
    </row>
    <row r="159" spans="2:6" x14ac:dyDescent="0.2">
      <c r="B159" s="11"/>
      <c r="C159" s="11"/>
      <c r="D159" s="11"/>
      <c r="E159" s="11"/>
      <c r="F159" s="11"/>
    </row>
    <row r="160" spans="2:6" x14ac:dyDescent="0.2">
      <c r="B160" s="11"/>
      <c r="C160" s="11"/>
      <c r="D160" s="11"/>
      <c r="E160" s="11"/>
      <c r="F160" s="11"/>
    </row>
    <row r="161" spans="2:6" x14ac:dyDescent="0.2">
      <c r="B161" s="11"/>
      <c r="C161" s="11"/>
      <c r="D161" s="11"/>
      <c r="E161" s="11"/>
      <c r="F161" s="11"/>
    </row>
    <row r="162" spans="2:6" x14ac:dyDescent="0.2">
      <c r="B162" s="11"/>
      <c r="C162" s="11"/>
      <c r="D162" s="11"/>
      <c r="E162" s="11"/>
      <c r="F162" s="11"/>
    </row>
    <row r="163" spans="2:6" x14ac:dyDescent="0.2">
      <c r="B163" s="11"/>
      <c r="C163" s="11"/>
      <c r="D163" s="11"/>
      <c r="E163" s="11"/>
      <c r="F163" s="11"/>
    </row>
    <row r="164" spans="2:6" x14ac:dyDescent="0.2">
      <c r="B164" s="11"/>
      <c r="C164" s="11"/>
      <c r="D164" s="11"/>
      <c r="E164" s="11"/>
      <c r="F164" s="11"/>
    </row>
    <row r="165" spans="2:6" x14ac:dyDescent="0.2">
      <c r="B165" s="11"/>
      <c r="C165" s="11"/>
      <c r="D165" s="11"/>
      <c r="E165" s="11"/>
      <c r="F165" s="11"/>
    </row>
    <row r="166" spans="2:6" x14ac:dyDescent="0.2">
      <c r="B166" s="11"/>
      <c r="C166" s="11"/>
      <c r="D166" s="11"/>
      <c r="E166" s="11"/>
      <c r="F166" s="11"/>
    </row>
    <row r="167" spans="2:6" x14ac:dyDescent="0.2">
      <c r="B167" s="11"/>
      <c r="C167" s="11"/>
      <c r="D167" s="11"/>
      <c r="E167" s="11"/>
      <c r="F167" s="11"/>
    </row>
    <row r="168" spans="2:6" x14ac:dyDescent="0.2">
      <c r="B168" s="11"/>
      <c r="C168" s="11"/>
      <c r="D168" s="11"/>
      <c r="E168" s="11"/>
      <c r="F168" s="11"/>
    </row>
    <row r="169" spans="2:6" x14ac:dyDescent="0.2">
      <c r="B169" s="11"/>
      <c r="C169" s="11"/>
      <c r="D169" s="11"/>
      <c r="E169" s="11"/>
      <c r="F169" s="11"/>
    </row>
    <row r="170" spans="2:6" x14ac:dyDescent="0.2">
      <c r="B170" s="11"/>
      <c r="C170" s="11"/>
      <c r="D170" s="11"/>
      <c r="E170" s="11"/>
      <c r="F170" s="11"/>
    </row>
    <row r="171" spans="2:6" x14ac:dyDescent="0.2">
      <c r="B171" s="11"/>
      <c r="C171" s="11"/>
      <c r="D171" s="11"/>
      <c r="E171" s="11"/>
      <c r="F171" s="11"/>
    </row>
    <row r="172" spans="2:6" x14ac:dyDescent="0.2">
      <c r="B172" s="11"/>
      <c r="C172" s="11"/>
      <c r="D172" s="11"/>
      <c r="E172" s="11"/>
      <c r="F172" s="11"/>
    </row>
    <row r="173" spans="2:6" x14ac:dyDescent="0.2">
      <c r="B173" s="11"/>
      <c r="C173" s="11"/>
      <c r="D173" s="11"/>
      <c r="E173" s="11"/>
      <c r="F173" s="11"/>
    </row>
    <row r="174" spans="2:6" x14ac:dyDescent="0.2">
      <c r="B174" s="11"/>
      <c r="C174" s="11"/>
      <c r="D174" s="11"/>
      <c r="E174" s="11"/>
      <c r="F174" s="11"/>
    </row>
    <row r="175" spans="2:6" x14ac:dyDescent="0.2">
      <c r="B175" s="11"/>
      <c r="C175" s="11"/>
      <c r="D175" s="11"/>
      <c r="E175" s="11"/>
      <c r="F175" s="11"/>
    </row>
    <row r="176" spans="2:6" x14ac:dyDescent="0.2">
      <c r="B176" s="11"/>
      <c r="C176" s="11"/>
      <c r="D176" s="11"/>
      <c r="E176" s="11"/>
      <c r="F176" s="11"/>
    </row>
    <row r="177" spans="2:6" x14ac:dyDescent="0.2">
      <c r="B177" s="11"/>
      <c r="C177" s="11"/>
      <c r="D177" s="11"/>
      <c r="E177" s="11"/>
      <c r="F177" s="11"/>
    </row>
    <row r="178" spans="2:6" x14ac:dyDescent="0.2">
      <c r="B178" s="11"/>
      <c r="C178" s="11"/>
      <c r="D178" s="11"/>
      <c r="E178" s="11"/>
      <c r="F178" s="11"/>
    </row>
    <row r="179" spans="2:6" x14ac:dyDescent="0.2">
      <c r="B179" s="11"/>
      <c r="C179" s="11"/>
      <c r="D179" s="11"/>
      <c r="E179" s="11"/>
      <c r="F179" s="11"/>
    </row>
    <row r="180" spans="2:6" x14ac:dyDescent="0.2">
      <c r="B180" s="11"/>
      <c r="C180" s="11"/>
      <c r="D180" s="11"/>
      <c r="E180" s="11"/>
      <c r="F180" s="11"/>
    </row>
    <row r="181" spans="2:6" x14ac:dyDescent="0.2">
      <c r="B181" s="11"/>
      <c r="C181" s="11"/>
      <c r="D181" s="11"/>
      <c r="E181" s="11"/>
      <c r="F181" s="11"/>
    </row>
    <row r="182" spans="2:6" x14ac:dyDescent="0.2">
      <c r="B182" s="11"/>
      <c r="C182" s="11"/>
      <c r="D182" s="11"/>
      <c r="E182" s="11"/>
      <c r="F182" s="11"/>
    </row>
    <row r="183" spans="2:6" x14ac:dyDescent="0.2">
      <c r="B183" s="11"/>
      <c r="C183" s="11"/>
      <c r="D183" s="11"/>
      <c r="E183" s="11"/>
      <c r="F183" s="11"/>
    </row>
    <row r="184" spans="2:6" x14ac:dyDescent="0.2">
      <c r="B184" s="11"/>
      <c r="C184" s="11"/>
      <c r="D184" s="11"/>
      <c r="E184" s="11"/>
      <c r="F184" s="11"/>
    </row>
    <row r="185" spans="2:6" x14ac:dyDescent="0.2">
      <c r="B185" s="11"/>
      <c r="C185" s="11"/>
      <c r="D185" s="11"/>
      <c r="E185" s="11"/>
      <c r="F185" s="11"/>
    </row>
    <row r="186" spans="2:6" x14ac:dyDescent="0.2">
      <c r="B186" s="11"/>
      <c r="C186" s="11"/>
      <c r="D186" s="11"/>
      <c r="E186" s="11"/>
      <c r="F186" s="11"/>
    </row>
    <row r="187" spans="2:6" x14ac:dyDescent="0.2">
      <c r="B187" s="11"/>
      <c r="C187" s="11"/>
      <c r="D187" s="11"/>
      <c r="E187" s="11"/>
      <c r="F187" s="11"/>
    </row>
    <row r="188" spans="2:6" x14ac:dyDescent="0.2">
      <c r="B188" s="11"/>
      <c r="C188" s="11"/>
      <c r="D188" s="11"/>
      <c r="E188" s="11"/>
      <c r="F188" s="11"/>
    </row>
    <row r="189" spans="2:6" x14ac:dyDescent="0.2">
      <c r="B189" s="11"/>
      <c r="C189" s="11"/>
      <c r="D189" s="11"/>
      <c r="E189" s="11"/>
      <c r="F189" s="11"/>
    </row>
    <row r="190" spans="2:6" x14ac:dyDescent="0.2">
      <c r="B190" s="11"/>
      <c r="C190" s="11"/>
      <c r="D190" s="11"/>
      <c r="E190" s="11"/>
      <c r="F190" s="11"/>
    </row>
    <row r="191" spans="2:6" x14ac:dyDescent="0.2">
      <c r="B191" s="11"/>
      <c r="C191" s="11"/>
      <c r="D191" s="11"/>
      <c r="E191" s="11"/>
      <c r="F191" s="11"/>
    </row>
    <row r="192" spans="2:6" x14ac:dyDescent="0.2">
      <c r="B192" s="11"/>
      <c r="C192" s="11"/>
      <c r="D192" s="11"/>
      <c r="E192" s="11"/>
      <c r="F192" s="11"/>
    </row>
    <row r="193" spans="2:6" x14ac:dyDescent="0.2">
      <c r="B193" s="11"/>
      <c r="C193" s="11"/>
      <c r="D193" s="11"/>
      <c r="E193" s="11"/>
      <c r="F193" s="11"/>
    </row>
    <row r="194" spans="2:6" x14ac:dyDescent="0.2">
      <c r="B194" s="11"/>
      <c r="C194" s="11"/>
      <c r="D194" s="11"/>
      <c r="E194" s="11"/>
      <c r="F194" s="11"/>
    </row>
    <row r="195" spans="2:6" x14ac:dyDescent="0.2">
      <c r="B195" s="11"/>
      <c r="C195" s="11"/>
      <c r="D195" s="11"/>
      <c r="E195" s="11"/>
      <c r="F195" s="11"/>
    </row>
    <row r="196" spans="2:6" x14ac:dyDescent="0.2">
      <c r="B196" s="11"/>
      <c r="C196" s="11"/>
      <c r="D196" s="11"/>
      <c r="E196" s="11"/>
      <c r="F196" s="11"/>
    </row>
    <row r="197" spans="2:6" x14ac:dyDescent="0.2">
      <c r="B197" s="11"/>
      <c r="C197" s="11"/>
      <c r="D197" s="11"/>
      <c r="E197" s="11"/>
      <c r="F197" s="11"/>
    </row>
    <row r="198" spans="2:6" x14ac:dyDescent="0.2">
      <c r="B198" s="11"/>
      <c r="C198" s="11"/>
      <c r="D198" s="11"/>
      <c r="E198" s="11"/>
      <c r="F198" s="11"/>
    </row>
    <row r="199" spans="2:6" x14ac:dyDescent="0.2">
      <c r="B199" s="11"/>
      <c r="C199" s="11"/>
      <c r="D199" s="11"/>
      <c r="E199" s="11"/>
      <c r="F199" s="11"/>
    </row>
    <row r="200" spans="2:6" x14ac:dyDescent="0.2">
      <c r="B200" s="11"/>
      <c r="C200" s="11"/>
      <c r="D200" s="11"/>
      <c r="E200" s="11"/>
      <c r="F200" s="11"/>
    </row>
    <row r="201" spans="2:6" x14ac:dyDescent="0.2">
      <c r="B201" s="11"/>
      <c r="C201" s="11"/>
      <c r="D201" s="11"/>
      <c r="E201" s="11"/>
      <c r="F201" s="11"/>
    </row>
    <row r="202" spans="2:6" x14ac:dyDescent="0.2">
      <c r="B202" s="11"/>
      <c r="C202" s="11"/>
      <c r="D202" s="11"/>
      <c r="E202" s="11"/>
      <c r="F202" s="11"/>
    </row>
    <row r="203" spans="2:6" x14ac:dyDescent="0.2">
      <c r="B203" s="11"/>
      <c r="C203" s="11"/>
      <c r="D203" s="11"/>
      <c r="E203" s="11"/>
      <c r="F203" s="11"/>
    </row>
    <row r="204" spans="2:6" x14ac:dyDescent="0.2">
      <c r="B204" s="11"/>
      <c r="C204" s="11"/>
      <c r="D204" s="11"/>
      <c r="E204" s="11"/>
      <c r="F204" s="11"/>
    </row>
    <row r="205" spans="2:6" x14ac:dyDescent="0.2">
      <c r="B205" s="11"/>
      <c r="C205" s="11"/>
      <c r="D205" s="11"/>
      <c r="E205" s="11"/>
      <c r="F205" s="11"/>
    </row>
    <row r="206" spans="2:6" x14ac:dyDescent="0.2">
      <c r="B206" s="11"/>
      <c r="C206" s="11"/>
      <c r="D206" s="11"/>
      <c r="E206" s="11"/>
      <c r="F206" s="11"/>
    </row>
    <row r="207" spans="2:6" x14ac:dyDescent="0.2">
      <c r="B207" s="11"/>
      <c r="C207" s="11"/>
      <c r="D207" s="11"/>
      <c r="E207" s="11"/>
      <c r="F207" s="11"/>
    </row>
    <row r="208" spans="2:6" x14ac:dyDescent="0.2">
      <c r="B208" s="11"/>
      <c r="C208" s="11"/>
      <c r="D208" s="11"/>
      <c r="E208" s="11"/>
      <c r="F208" s="11"/>
    </row>
    <row r="209" spans="2:6" x14ac:dyDescent="0.2">
      <c r="B209" s="11"/>
      <c r="C209" s="11"/>
      <c r="D209" s="11"/>
      <c r="E209" s="11"/>
      <c r="F209" s="11"/>
    </row>
    <row r="210" spans="2:6" x14ac:dyDescent="0.2">
      <c r="B210" s="11"/>
      <c r="C210" s="11"/>
      <c r="D210" s="11"/>
      <c r="E210" s="11"/>
      <c r="F210" s="11"/>
    </row>
    <row r="211" spans="2:6" x14ac:dyDescent="0.2">
      <c r="B211" s="11"/>
      <c r="C211" s="11"/>
      <c r="D211" s="11"/>
      <c r="E211" s="11"/>
      <c r="F211" s="11"/>
    </row>
    <row r="212" spans="2:6" x14ac:dyDescent="0.2">
      <c r="B212" s="11"/>
      <c r="C212" s="11"/>
      <c r="D212" s="11"/>
      <c r="E212" s="11"/>
      <c r="F212" s="11"/>
    </row>
    <row r="213" spans="2:6" x14ac:dyDescent="0.2">
      <c r="B213" s="11"/>
      <c r="C213" s="11"/>
      <c r="D213" s="11"/>
      <c r="E213" s="11"/>
      <c r="F213" s="11"/>
    </row>
    <row r="214" spans="2:6" x14ac:dyDescent="0.2">
      <c r="B214" s="11"/>
      <c r="C214" s="11"/>
      <c r="D214" s="11"/>
      <c r="E214" s="11"/>
      <c r="F214" s="11"/>
    </row>
    <row r="215" spans="2:6" x14ac:dyDescent="0.2">
      <c r="B215" s="11"/>
      <c r="C215" s="11"/>
      <c r="D215" s="11"/>
      <c r="E215" s="11"/>
      <c r="F215" s="11"/>
    </row>
    <row r="216" spans="2:6" x14ac:dyDescent="0.2">
      <c r="B216" s="11"/>
      <c r="C216" s="11"/>
      <c r="D216" s="11"/>
      <c r="E216" s="11"/>
      <c r="F216" s="11"/>
    </row>
    <row r="217" spans="2:6" x14ac:dyDescent="0.2">
      <c r="B217" s="11"/>
      <c r="C217" s="11"/>
      <c r="D217" s="11"/>
      <c r="E217" s="11"/>
      <c r="F217" s="11"/>
    </row>
    <row r="218" spans="2:6" x14ac:dyDescent="0.2">
      <c r="B218" s="11"/>
      <c r="C218" s="11"/>
      <c r="D218" s="11"/>
      <c r="E218" s="11"/>
      <c r="F218" s="11"/>
    </row>
    <row r="219" spans="2:6" x14ac:dyDescent="0.2">
      <c r="B219" s="11"/>
      <c r="C219" s="11"/>
      <c r="D219" s="11"/>
      <c r="E219" s="11"/>
      <c r="F219" s="11"/>
    </row>
    <row r="220" spans="2:6" x14ac:dyDescent="0.2">
      <c r="B220" s="11"/>
      <c r="C220" s="11"/>
      <c r="D220" s="11"/>
      <c r="E220" s="11"/>
      <c r="F220" s="11"/>
    </row>
    <row r="221" spans="2:6" x14ac:dyDescent="0.2">
      <c r="B221" s="11"/>
      <c r="C221" s="11"/>
      <c r="D221" s="11"/>
      <c r="E221" s="11"/>
      <c r="F221" s="11"/>
    </row>
    <row r="222" spans="2:6" x14ac:dyDescent="0.2">
      <c r="B222" s="11"/>
      <c r="C222" s="11"/>
      <c r="D222" s="11"/>
      <c r="E222" s="11"/>
      <c r="F222" s="11"/>
    </row>
    <row r="223" spans="2:6" x14ac:dyDescent="0.2">
      <c r="B223" s="11"/>
      <c r="C223" s="11"/>
      <c r="D223" s="11"/>
      <c r="E223" s="11"/>
      <c r="F223" s="11"/>
    </row>
    <row r="224" spans="2:6" x14ac:dyDescent="0.2">
      <c r="B224" s="11"/>
      <c r="C224" s="11"/>
      <c r="D224" s="11"/>
      <c r="E224" s="11"/>
      <c r="F224" s="11"/>
    </row>
    <row r="225" spans="2:6" x14ac:dyDescent="0.2">
      <c r="B225" s="11"/>
      <c r="C225" s="11"/>
      <c r="D225" s="11"/>
      <c r="E225" s="11"/>
      <c r="F225" s="11"/>
    </row>
    <row r="226" spans="2:6" x14ac:dyDescent="0.2">
      <c r="B226" s="11"/>
      <c r="C226" s="11"/>
      <c r="D226" s="11"/>
      <c r="E226" s="11"/>
      <c r="F226" s="11"/>
    </row>
    <row r="227" spans="2:6" x14ac:dyDescent="0.2">
      <c r="B227" s="11"/>
      <c r="C227" s="11"/>
      <c r="D227" s="11"/>
      <c r="E227" s="11"/>
      <c r="F227" s="11"/>
    </row>
    <row r="228" spans="2:6" x14ac:dyDescent="0.2">
      <c r="B228" s="11"/>
      <c r="C228" s="11"/>
      <c r="D228" s="11"/>
      <c r="E228" s="11"/>
      <c r="F228" s="11"/>
    </row>
    <row r="229" spans="2:6" x14ac:dyDescent="0.2">
      <c r="B229" s="11"/>
      <c r="C229" s="11"/>
      <c r="D229" s="11"/>
      <c r="E229" s="11"/>
      <c r="F229" s="11"/>
    </row>
    <row r="230" spans="2:6" x14ac:dyDescent="0.2">
      <c r="B230" s="11"/>
      <c r="C230" s="11"/>
      <c r="D230" s="11"/>
      <c r="E230" s="11"/>
      <c r="F230" s="11"/>
    </row>
    <row r="231" spans="2:6" x14ac:dyDescent="0.2">
      <c r="B231" s="11"/>
      <c r="C231" s="11"/>
      <c r="D231" s="11"/>
      <c r="E231" s="11"/>
      <c r="F231" s="11"/>
    </row>
    <row r="232" spans="2:6" x14ac:dyDescent="0.2">
      <c r="B232" s="11"/>
      <c r="C232" s="11"/>
      <c r="D232" s="11"/>
      <c r="E232" s="11"/>
      <c r="F232" s="11"/>
    </row>
    <row r="233" spans="2:6" x14ac:dyDescent="0.2">
      <c r="B233" s="11"/>
      <c r="C233" s="11"/>
      <c r="D233" s="11"/>
      <c r="E233" s="11"/>
      <c r="F233" s="11"/>
    </row>
    <row r="234" spans="2:6" x14ac:dyDescent="0.2">
      <c r="B234" s="11"/>
      <c r="C234" s="11"/>
      <c r="D234" s="11"/>
      <c r="E234" s="11"/>
      <c r="F234" s="11"/>
    </row>
    <row r="235" spans="2:6" x14ac:dyDescent="0.2">
      <c r="B235" s="11"/>
      <c r="C235" s="11"/>
      <c r="D235" s="11"/>
      <c r="E235" s="11"/>
      <c r="F235" s="11"/>
    </row>
    <row r="236" spans="2:6" x14ac:dyDescent="0.2">
      <c r="B236" s="11"/>
      <c r="C236" s="11"/>
      <c r="D236" s="11"/>
      <c r="E236" s="11"/>
      <c r="F236" s="11"/>
    </row>
    <row r="237" spans="2:6" x14ac:dyDescent="0.2">
      <c r="B237" s="11"/>
      <c r="C237" s="11"/>
      <c r="D237" s="11"/>
      <c r="E237" s="11"/>
      <c r="F237" s="11"/>
    </row>
    <row r="238" spans="2:6" x14ac:dyDescent="0.2">
      <c r="B238" s="11"/>
      <c r="C238" s="11"/>
      <c r="D238" s="11"/>
      <c r="E238" s="11"/>
      <c r="F238" s="11"/>
    </row>
    <row r="239" spans="2:6" x14ac:dyDescent="0.2">
      <c r="B239" s="11"/>
      <c r="C239" s="11"/>
      <c r="D239" s="11"/>
      <c r="E239" s="11"/>
      <c r="F239" s="11"/>
    </row>
    <row r="240" spans="2:6" x14ac:dyDescent="0.2">
      <c r="B240" s="11"/>
      <c r="C240" s="11"/>
      <c r="D240" s="11"/>
      <c r="E240" s="11"/>
      <c r="F240" s="11"/>
    </row>
    <row r="241" spans="2:6" x14ac:dyDescent="0.2">
      <c r="B241" s="11"/>
      <c r="C241" s="11"/>
      <c r="D241" s="11"/>
      <c r="E241" s="11"/>
      <c r="F241" s="11"/>
    </row>
    <row r="242" spans="2:6" x14ac:dyDescent="0.2">
      <c r="B242" s="11"/>
      <c r="C242" s="11"/>
      <c r="D242" s="11"/>
      <c r="E242" s="11"/>
      <c r="F242" s="11"/>
    </row>
    <row r="243" spans="2:6" x14ac:dyDescent="0.2">
      <c r="B243" s="11"/>
      <c r="C243" s="11"/>
      <c r="D243" s="11"/>
      <c r="E243" s="11"/>
      <c r="F243" s="11"/>
    </row>
    <row r="244" spans="2:6" x14ac:dyDescent="0.2">
      <c r="B244" s="11"/>
      <c r="C244" s="11"/>
      <c r="D244" s="11"/>
      <c r="E244" s="11"/>
      <c r="F244" s="11"/>
    </row>
    <row r="245" spans="2:6" x14ac:dyDescent="0.2">
      <c r="B245" s="11"/>
      <c r="C245" s="11"/>
      <c r="D245" s="11"/>
      <c r="E245" s="11"/>
      <c r="F245" s="11"/>
    </row>
    <row r="246" spans="2:6" x14ac:dyDescent="0.2">
      <c r="B246" s="11"/>
      <c r="C246" s="11"/>
      <c r="D246" s="11"/>
      <c r="E246" s="11"/>
      <c r="F246" s="11"/>
    </row>
    <row r="247" spans="2:6" x14ac:dyDescent="0.2">
      <c r="B247" s="11"/>
      <c r="C247" s="11"/>
      <c r="D247" s="11"/>
      <c r="E247" s="11"/>
      <c r="F247" s="11"/>
    </row>
    <row r="248" spans="2:6" x14ac:dyDescent="0.2">
      <c r="B248" s="11"/>
      <c r="C248" s="11"/>
      <c r="D248" s="11"/>
      <c r="E248" s="11"/>
      <c r="F248" s="11"/>
    </row>
    <row r="249" spans="2:6" x14ac:dyDescent="0.2">
      <c r="B249" s="11"/>
      <c r="C249" s="11"/>
      <c r="D249" s="11"/>
      <c r="E249" s="11"/>
      <c r="F249" s="11"/>
    </row>
    <row r="250" spans="2:6" x14ac:dyDescent="0.2">
      <c r="B250" s="11"/>
      <c r="C250" s="11"/>
      <c r="D250" s="11"/>
      <c r="E250" s="11"/>
      <c r="F250" s="11"/>
    </row>
    <row r="251" spans="2:6" x14ac:dyDescent="0.2">
      <c r="B251" s="11"/>
      <c r="C251" s="11"/>
      <c r="D251" s="11"/>
      <c r="E251" s="11"/>
      <c r="F251" s="11"/>
    </row>
    <row r="252" spans="2:6" x14ac:dyDescent="0.2">
      <c r="B252" s="11"/>
      <c r="C252" s="11"/>
      <c r="D252" s="11"/>
      <c r="E252" s="11"/>
      <c r="F252" s="11"/>
    </row>
    <row r="253" spans="2:6" x14ac:dyDescent="0.2">
      <c r="B253" s="11"/>
      <c r="C253" s="11"/>
      <c r="D253" s="11"/>
      <c r="E253" s="11"/>
      <c r="F253" s="11"/>
    </row>
    <row r="254" spans="2:6" x14ac:dyDescent="0.2">
      <c r="B254" s="11"/>
      <c r="C254" s="11"/>
      <c r="D254" s="11"/>
      <c r="E254" s="11"/>
      <c r="F254" s="11"/>
    </row>
    <row r="255" spans="2:6" x14ac:dyDescent="0.2">
      <c r="B255" s="11"/>
      <c r="C255" s="11"/>
      <c r="D255" s="11"/>
      <c r="E255" s="11"/>
      <c r="F255" s="11"/>
    </row>
    <row r="256" spans="2:6" x14ac:dyDescent="0.2">
      <c r="B256" s="11"/>
      <c r="C256" s="11"/>
      <c r="D256" s="11"/>
      <c r="E256" s="11"/>
      <c r="F256" s="11"/>
    </row>
    <row r="257" spans="2:6" x14ac:dyDescent="0.2">
      <c r="B257" s="11"/>
      <c r="C257" s="11"/>
      <c r="D257" s="11"/>
      <c r="E257" s="11"/>
      <c r="F257" s="11"/>
    </row>
    <row r="258" spans="2:6" x14ac:dyDescent="0.2">
      <c r="B258" s="11"/>
      <c r="C258" s="11"/>
      <c r="D258" s="11"/>
      <c r="E258" s="11"/>
      <c r="F258" s="11"/>
    </row>
    <row r="259" spans="2:6" x14ac:dyDescent="0.2">
      <c r="B259" s="11"/>
      <c r="C259" s="11"/>
      <c r="D259" s="11"/>
      <c r="E259" s="11"/>
      <c r="F259" s="11"/>
    </row>
    <row r="260" spans="2:6" x14ac:dyDescent="0.2">
      <c r="B260" s="11"/>
      <c r="C260" s="11"/>
      <c r="D260" s="11"/>
      <c r="E260" s="11"/>
      <c r="F260" s="11"/>
    </row>
    <row r="261" spans="2:6" x14ac:dyDescent="0.2">
      <c r="B261" s="11"/>
      <c r="C261" s="11"/>
      <c r="D261" s="11"/>
      <c r="E261" s="11"/>
      <c r="F261" s="11"/>
    </row>
    <row r="262" spans="2:6" x14ac:dyDescent="0.2">
      <c r="B262" s="11"/>
      <c r="C262" s="11"/>
      <c r="D262" s="11"/>
      <c r="E262" s="11"/>
      <c r="F262" s="11"/>
    </row>
    <row r="263" spans="2:6" x14ac:dyDescent="0.2">
      <c r="B263" s="11"/>
      <c r="C263" s="11"/>
      <c r="D263" s="11"/>
      <c r="E263" s="11"/>
      <c r="F263" s="11"/>
    </row>
    <row r="264" spans="2:6" x14ac:dyDescent="0.2">
      <c r="B264" s="11"/>
      <c r="C264" s="11"/>
      <c r="D264" s="11"/>
      <c r="E264" s="11"/>
      <c r="F264" s="11"/>
    </row>
    <row r="265" spans="2:6" x14ac:dyDescent="0.2">
      <c r="B265" s="11"/>
      <c r="C265" s="11"/>
      <c r="D265" s="11"/>
      <c r="E265" s="11"/>
      <c r="F265" s="11"/>
    </row>
    <row r="266" spans="2:6" x14ac:dyDescent="0.2">
      <c r="B266" s="11"/>
      <c r="C266" s="11"/>
      <c r="D266" s="11"/>
      <c r="E266" s="11"/>
      <c r="F266" s="11"/>
    </row>
    <row r="267" spans="2:6" x14ac:dyDescent="0.2">
      <c r="B267" s="11"/>
      <c r="C267" s="11"/>
      <c r="D267" s="11"/>
      <c r="E267" s="11"/>
      <c r="F267" s="11"/>
    </row>
    <row r="268" spans="2:6" x14ac:dyDescent="0.2">
      <c r="B268" s="11"/>
      <c r="C268" s="11"/>
      <c r="D268" s="11"/>
      <c r="E268" s="11"/>
      <c r="F268" s="11"/>
    </row>
    <row r="269" spans="2:6" x14ac:dyDescent="0.2">
      <c r="B269" s="11"/>
      <c r="C269" s="11"/>
      <c r="D269" s="11"/>
      <c r="E269" s="11"/>
      <c r="F269" s="11"/>
    </row>
    <row r="270" spans="2:6" x14ac:dyDescent="0.2">
      <c r="B270" s="11"/>
      <c r="C270" s="11"/>
      <c r="D270" s="11"/>
      <c r="E270" s="11"/>
      <c r="F270" s="11"/>
    </row>
    <row r="271" spans="2:6" x14ac:dyDescent="0.2">
      <c r="B271" s="11"/>
      <c r="C271" s="11"/>
      <c r="D271" s="11"/>
      <c r="E271" s="11"/>
      <c r="F271" s="11"/>
    </row>
    <row r="272" spans="2:6" x14ac:dyDescent="0.2">
      <c r="B272" s="11"/>
      <c r="C272" s="11"/>
      <c r="D272" s="11"/>
      <c r="E272" s="11"/>
      <c r="F272" s="11"/>
    </row>
    <row r="273" spans="2:6" x14ac:dyDescent="0.2">
      <c r="B273" s="11"/>
      <c r="C273" s="11"/>
      <c r="D273" s="11"/>
      <c r="E273" s="11"/>
      <c r="F273" s="11"/>
    </row>
    <row r="274" spans="2:6" x14ac:dyDescent="0.2">
      <c r="B274" s="11"/>
      <c r="C274" s="11"/>
      <c r="D274" s="11"/>
      <c r="E274" s="11"/>
      <c r="F274" s="11"/>
    </row>
    <row r="275" spans="2:6" x14ac:dyDescent="0.2">
      <c r="B275" s="11"/>
      <c r="C275" s="11"/>
      <c r="D275" s="11"/>
      <c r="E275" s="11"/>
      <c r="F275" s="11"/>
    </row>
    <row r="276" spans="2:6" x14ac:dyDescent="0.2">
      <c r="B276" s="11"/>
      <c r="C276" s="11"/>
      <c r="D276" s="11"/>
      <c r="E276" s="11"/>
      <c r="F276" s="11"/>
    </row>
    <row r="277" spans="2:6" x14ac:dyDescent="0.2">
      <c r="B277" s="11"/>
      <c r="C277" s="11"/>
      <c r="D277" s="11"/>
      <c r="E277" s="11"/>
      <c r="F277" s="11"/>
    </row>
    <row r="278" spans="2:6" x14ac:dyDescent="0.2">
      <c r="B278" s="11"/>
      <c r="C278" s="11"/>
      <c r="D278" s="11"/>
      <c r="E278" s="11"/>
      <c r="F278" s="11"/>
    </row>
    <row r="279" spans="2:6" x14ac:dyDescent="0.2">
      <c r="B279" s="11"/>
      <c r="C279" s="11"/>
      <c r="D279" s="11"/>
      <c r="E279" s="11"/>
      <c r="F279" s="11"/>
    </row>
    <row r="280" spans="2:6" x14ac:dyDescent="0.2">
      <c r="B280" s="11"/>
      <c r="C280" s="11"/>
      <c r="D280" s="11"/>
      <c r="E280" s="11"/>
      <c r="F280" s="11"/>
    </row>
    <row r="281" spans="2:6" x14ac:dyDescent="0.2">
      <c r="B281" s="11"/>
      <c r="C281" s="11"/>
      <c r="D281" s="11"/>
      <c r="E281" s="11"/>
      <c r="F281" s="11"/>
    </row>
    <row r="282" spans="2:6" x14ac:dyDescent="0.2">
      <c r="B282" s="11"/>
      <c r="C282" s="11"/>
      <c r="D282" s="11"/>
      <c r="E282" s="11"/>
      <c r="F282" s="11"/>
    </row>
    <row r="283" spans="2:6" x14ac:dyDescent="0.2">
      <c r="B283" s="11"/>
      <c r="C283" s="11"/>
      <c r="D283" s="11"/>
      <c r="E283" s="11"/>
      <c r="F283" s="11"/>
    </row>
    <row r="284" spans="2:6" x14ac:dyDescent="0.2">
      <c r="B284" s="11"/>
      <c r="C284" s="11"/>
      <c r="D284" s="11"/>
      <c r="E284" s="11"/>
      <c r="F284" s="11"/>
    </row>
    <row r="285" spans="2:6" x14ac:dyDescent="0.2">
      <c r="B285" s="11"/>
      <c r="C285" s="11"/>
      <c r="D285" s="11"/>
      <c r="E285" s="11"/>
      <c r="F285" s="11"/>
    </row>
    <row r="286" spans="2:6" x14ac:dyDescent="0.2">
      <c r="B286" s="11"/>
      <c r="C286" s="11"/>
      <c r="D286" s="11"/>
      <c r="E286" s="11"/>
      <c r="F286" s="11"/>
    </row>
    <row r="287" spans="2:6" x14ac:dyDescent="0.2">
      <c r="B287" s="11"/>
      <c r="C287" s="11"/>
      <c r="D287" s="11"/>
      <c r="E287" s="11"/>
      <c r="F287" s="11"/>
    </row>
    <row r="288" spans="2:6" x14ac:dyDescent="0.2">
      <c r="B288" s="11"/>
      <c r="C288" s="11"/>
      <c r="D288" s="11"/>
      <c r="E288" s="11"/>
      <c r="F288" s="11"/>
    </row>
    <row r="289" spans="2:6" x14ac:dyDescent="0.2">
      <c r="B289" s="11"/>
      <c r="C289" s="11"/>
      <c r="D289" s="11"/>
      <c r="E289" s="11"/>
      <c r="F289" s="11"/>
    </row>
    <row r="290" spans="2:6" x14ac:dyDescent="0.2">
      <c r="B290" s="11"/>
      <c r="C290" s="11"/>
      <c r="D290" s="11"/>
      <c r="E290" s="11"/>
      <c r="F290" s="11"/>
    </row>
    <row r="291" spans="2:6" x14ac:dyDescent="0.2">
      <c r="B291" s="11"/>
      <c r="C291" s="11"/>
      <c r="D291" s="11"/>
      <c r="E291" s="11"/>
      <c r="F291" s="11"/>
    </row>
    <row r="292" spans="2:6" x14ac:dyDescent="0.2">
      <c r="B292" s="11"/>
      <c r="C292" s="11"/>
      <c r="D292" s="11"/>
      <c r="E292" s="11"/>
      <c r="F292" s="11"/>
    </row>
    <row r="293" spans="2:6" x14ac:dyDescent="0.2">
      <c r="B293" s="11"/>
      <c r="C293" s="11"/>
      <c r="D293" s="11"/>
      <c r="E293" s="11"/>
      <c r="F293" s="11"/>
    </row>
    <row r="294" spans="2:6" x14ac:dyDescent="0.2">
      <c r="B294" s="11"/>
      <c r="C294" s="11"/>
      <c r="D294" s="11"/>
      <c r="E294" s="11"/>
      <c r="F294" s="11"/>
    </row>
    <row r="295" spans="2:6" x14ac:dyDescent="0.2">
      <c r="B295" s="11"/>
      <c r="C295" s="11"/>
      <c r="D295" s="11"/>
      <c r="E295" s="11"/>
      <c r="F295" s="11"/>
    </row>
    <row r="296" spans="2:6" x14ac:dyDescent="0.2">
      <c r="B296" s="11"/>
      <c r="C296" s="11"/>
      <c r="D296" s="11"/>
      <c r="E296" s="11"/>
      <c r="F296" s="11"/>
    </row>
    <row r="297" spans="2:6" x14ac:dyDescent="0.2">
      <c r="B297" s="11"/>
      <c r="C297" s="11"/>
      <c r="D297" s="11"/>
      <c r="E297" s="11"/>
      <c r="F297" s="11"/>
    </row>
    <row r="298" spans="2:6" x14ac:dyDescent="0.2">
      <c r="B298" s="11"/>
      <c r="C298" s="11"/>
      <c r="D298" s="11"/>
      <c r="E298" s="11"/>
      <c r="F298" s="11"/>
    </row>
    <row r="299" spans="2:6" x14ac:dyDescent="0.2">
      <c r="B299" s="11"/>
      <c r="C299" s="11"/>
      <c r="D299" s="11"/>
      <c r="E299" s="11"/>
      <c r="F299" s="11"/>
    </row>
    <row r="300" spans="2:6" x14ac:dyDescent="0.2">
      <c r="B300" s="11"/>
      <c r="C300" s="11"/>
      <c r="D300" s="11"/>
      <c r="E300" s="11"/>
      <c r="F300" s="11"/>
    </row>
    <row r="301" spans="2:6" x14ac:dyDescent="0.2">
      <c r="B301" s="11"/>
      <c r="C301" s="11"/>
      <c r="D301" s="11"/>
      <c r="E301" s="11"/>
      <c r="F301" s="11"/>
    </row>
    <row r="302" spans="2:6" x14ac:dyDescent="0.2">
      <c r="B302" s="11"/>
      <c r="C302" s="11"/>
      <c r="D302" s="11"/>
      <c r="E302" s="11"/>
      <c r="F302" s="11"/>
    </row>
    <row r="303" spans="2:6" x14ac:dyDescent="0.2">
      <c r="B303" s="11"/>
      <c r="C303" s="11"/>
      <c r="D303" s="11"/>
      <c r="E303" s="11"/>
      <c r="F303" s="11"/>
    </row>
    <row r="304" spans="2:6" x14ac:dyDescent="0.2">
      <c r="B304" s="11"/>
      <c r="C304" s="11"/>
      <c r="D304" s="11"/>
      <c r="E304" s="11"/>
      <c r="F304" s="11"/>
    </row>
    <row r="305" spans="2:6" x14ac:dyDescent="0.2">
      <c r="B305" s="11"/>
      <c r="C305" s="11"/>
      <c r="D305" s="11"/>
      <c r="E305" s="11"/>
      <c r="F305" s="11"/>
    </row>
    <row r="306" spans="2:6" x14ac:dyDescent="0.2">
      <c r="B306" s="11"/>
      <c r="C306" s="11"/>
      <c r="D306" s="11"/>
      <c r="E306" s="11"/>
      <c r="F306" s="11"/>
    </row>
    <row r="307" spans="2:6" x14ac:dyDescent="0.2">
      <c r="B307" s="11"/>
      <c r="C307" s="11"/>
      <c r="D307" s="11"/>
      <c r="E307" s="11"/>
      <c r="F307" s="11"/>
    </row>
    <row r="308" spans="2:6" x14ac:dyDescent="0.2">
      <c r="B308" s="11"/>
      <c r="C308" s="11"/>
      <c r="D308" s="11"/>
      <c r="E308" s="11"/>
      <c r="F308" s="11"/>
    </row>
    <row r="309" spans="2:6" x14ac:dyDescent="0.2">
      <c r="B309" s="11"/>
      <c r="C309" s="11"/>
      <c r="D309" s="11"/>
      <c r="E309" s="11"/>
      <c r="F309" s="11"/>
    </row>
    <row r="310" spans="2:6" x14ac:dyDescent="0.2">
      <c r="B310" s="11"/>
      <c r="C310" s="11"/>
      <c r="D310" s="11"/>
      <c r="E310" s="11"/>
      <c r="F310" s="11"/>
    </row>
    <row r="311" spans="2:6" x14ac:dyDescent="0.2">
      <c r="B311" s="11"/>
      <c r="C311" s="11"/>
      <c r="D311" s="11"/>
      <c r="E311" s="11"/>
      <c r="F311" s="11"/>
    </row>
    <row r="312" spans="2:6" x14ac:dyDescent="0.2">
      <c r="B312" s="11"/>
      <c r="C312" s="11"/>
      <c r="D312" s="11"/>
      <c r="E312" s="11"/>
      <c r="F312" s="11"/>
    </row>
    <row r="313" spans="2:6" x14ac:dyDescent="0.2">
      <c r="B313" s="11"/>
      <c r="C313" s="11"/>
      <c r="D313" s="11"/>
      <c r="E313" s="11"/>
      <c r="F313" s="11"/>
    </row>
    <row r="314" spans="2:6" x14ac:dyDescent="0.2">
      <c r="B314" s="11"/>
      <c r="C314" s="11"/>
      <c r="D314" s="11"/>
      <c r="E314" s="11"/>
      <c r="F314" s="11"/>
    </row>
    <row r="315" spans="2:6" x14ac:dyDescent="0.2">
      <c r="B315" s="11"/>
      <c r="C315" s="11"/>
      <c r="D315" s="11"/>
      <c r="E315" s="11"/>
      <c r="F315" s="11"/>
    </row>
    <row r="316" spans="2:6" x14ac:dyDescent="0.2">
      <c r="B316" s="11"/>
      <c r="C316" s="11"/>
      <c r="D316" s="11"/>
      <c r="E316" s="11"/>
      <c r="F316" s="11"/>
    </row>
    <row r="317" spans="2:6" x14ac:dyDescent="0.2">
      <c r="B317" s="11"/>
      <c r="C317" s="11"/>
      <c r="D317" s="11"/>
      <c r="E317" s="11"/>
      <c r="F317" s="11"/>
    </row>
    <row r="318" spans="2:6" x14ac:dyDescent="0.2">
      <c r="B318" s="11"/>
      <c r="C318" s="11"/>
      <c r="D318" s="11"/>
      <c r="E318" s="11"/>
      <c r="F318" s="11"/>
    </row>
    <row r="319" spans="2:6" x14ac:dyDescent="0.2">
      <c r="B319" s="11"/>
      <c r="C319" s="11"/>
      <c r="D319" s="11"/>
      <c r="E319" s="11"/>
      <c r="F319" s="11"/>
    </row>
    <row r="320" spans="2:6" x14ac:dyDescent="0.2">
      <c r="B320" s="11"/>
      <c r="C320" s="11"/>
      <c r="D320" s="11"/>
      <c r="E320" s="11"/>
      <c r="F320" s="11"/>
    </row>
    <row r="321" spans="2:6" x14ac:dyDescent="0.2">
      <c r="B321" s="11"/>
      <c r="C321" s="11"/>
      <c r="D321" s="11"/>
      <c r="E321" s="11"/>
      <c r="F321" s="11"/>
    </row>
    <row r="322" spans="2:6" x14ac:dyDescent="0.2">
      <c r="B322" s="11"/>
      <c r="C322" s="11"/>
      <c r="D322" s="11"/>
      <c r="E322" s="11"/>
      <c r="F322" s="11"/>
    </row>
    <row r="323" spans="2:6" x14ac:dyDescent="0.2">
      <c r="B323" s="11"/>
      <c r="C323" s="11"/>
      <c r="D323" s="11"/>
      <c r="E323" s="11"/>
      <c r="F323" s="11"/>
    </row>
    <row r="324" spans="2:6" x14ac:dyDescent="0.2">
      <c r="B324" s="11"/>
      <c r="C324" s="11"/>
      <c r="D324" s="11"/>
      <c r="E324" s="11"/>
      <c r="F324" s="11"/>
    </row>
    <row r="325" spans="2:6" x14ac:dyDescent="0.2">
      <c r="B325" s="11"/>
      <c r="C325" s="11"/>
      <c r="D325" s="11"/>
      <c r="E325" s="11"/>
      <c r="F325" s="11"/>
    </row>
    <row r="326" spans="2:6" x14ac:dyDescent="0.2">
      <c r="B326" s="11"/>
      <c r="C326" s="11"/>
      <c r="D326" s="11"/>
      <c r="E326" s="11"/>
      <c r="F326" s="11"/>
    </row>
    <row r="327" spans="2:6" x14ac:dyDescent="0.2">
      <c r="B327" s="11"/>
      <c r="C327" s="11"/>
      <c r="D327" s="11"/>
      <c r="E327" s="11"/>
      <c r="F327" s="11"/>
    </row>
    <row r="328" spans="2:6" x14ac:dyDescent="0.2">
      <c r="B328" s="11"/>
      <c r="C328" s="11"/>
      <c r="D328" s="11"/>
      <c r="E328" s="11"/>
      <c r="F328" s="11"/>
    </row>
    <row r="329" spans="2:6" x14ac:dyDescent="0.2">
      <c r="B329" s="11"/>
      <c r="C329" s="11"/>
      <c r="D329" s="11"/>
      <c r="E329" s="11"/>
      <c r="F329" s="11"/>
    </row>
    <row r="330" spans="2:6" x14ac:dyDescent="0.2">
      <c r="B330" s="11"/>
      <c r="C330" s="11"/>
      <c r="D330" s="11"/>
      <c r="E330" s="11"/>
      <c r="F330" s="11"/>
    </row>
    <row r="331" spans="2:6" x14ac:dyDescent="0.2">
      <c r="B331" s="11"/>
      <c r="C331" s="11"/>
      <c r="D331" s="11"/>
      <c r="E331" s="11"/>
      <c r="F331" s="11"/>
    </row>
    <row r="332" spans="2:6" x14ac:dyDescent="0.2">
      <c r="B332" s="11"/>
      <c r="C332" s="11"/>
      <c r="D332" s="11"/>
      <c r="E332" s="11"/>
      <c r="F332" s="11"/>
    </row>
    <row r="333" spans="2:6" x14ac:dyDescent="0.2">
      <c r="B333" s="11"/>
      <c r="C333" s="11"/>
      <c r="D333" s="11"/>
      <c r="E333" s="11"/>
      <c r="F333" s="11"/>
    </row>
    <row r="334" spans="2:6" x14ac:dyDescent="0.2">
      <c r="B334" s="11"/>
      <c r="C334" s="11"/>
      <c r="D334" s="11"/>
      <c r="E334" s="11"/>
      <c r="F334" s="11"/>
    </row>
    <row r="335" spans="2:6" x14ac:dyDescent="0.2">
      <c r="B335" s="11"/>
      <c r="C335" s="11"/>
      <c r="D335" s="11"/>
      <c r="E335" s="11"/>
      <c r="F335" s="11"/>
    </row>
    <row r="336" spans="2:6" x14ac:dyDescent="0.2">
      <c r="B336" s="11"/>
      <c r="C336" s="11"/>
      <c r="D336" s="11"/>
      <c r="E336" s="11"/>
      <c r="F336" s="11"/>
    </row>
    <row r="337" spans="2:6" x14ac:dyDescent="0.2">
      <c r="B337" s="11"/>
      <c r="C337" s="11"/>
      <c r="D337" s="11"/>
      <c r="E337" s="11"/>
      <c r="F337" s="11"/>
    </row>
    <row r="338" spans="2:6" x14ac:dyDescent="0.2">
      <c r="B338" s="11"/>
      <c r="C338" s="11"/>
      <c r="D338" s="11"/>
      <c r="E338" s="11"/>
      <c r="F338" s="11"/>
    </row>
    <row r="339" spans="2:6" x14ac:dyDescent="0.2">
      <c r="B339" s="11"/>
      <c r="C339" s="11"/>
      <c r="D339" s="11"/>
      <c r="E339" s="11"/>
      <c r="F339" s="11"/>
    </row>
    <row r="340" spans="2:6" x14ac:dyDescent="0.2">
      <c r="B340" s="11"/>
      <c r="C340" s="11"/>
      <c r="D340" s="11"/>
      <c r="E340" s="11"/>
      <c r="F340" s="11"/>
    </row>
    <row r="341" spans="2:6" x14ac:dyDescent="0.2">
      <c r="B341" s="11"/>
      <c r="C341" s="11"/>
      <c r="D341" s="11"/>
      <c r="E341" s="11"/>
      <c r="F341" s="11"/>
    </row>
    <row r="342" spans="2:6" x14ac:dyDescent="0.2">
      <c r="B342" s="11"/>
      <c r="C342" s="11"/>
      <c r="D342" s="11"/>
      <c r="E342" s="11"/>
      <c r="F342" s="11"/>
    </row>
    <row r="343" spans="2:6" x14ac:dyDescent="0.2">
      <c r="B343" s="11"/>
      <c r="C343" s="11"/>
      <c r="D343" s="11"/>
      <c r="E343" s="11"/>
      <c r="F343" s="11"/>
    </row>
    <row r="344" spans="2:6" x14ac:dyDescent="0.2">
      <c r="B344" s="11"/>
      <c r="C344" s="11"/>
      <c r="D344" s="11"/>
      <c r="E344" s="11"/>
      <c r="F344" s="11"/>
    </row>
    <row r="345" spans="2:6" x14ac:dyDescent="0.2">
      <c r="B345" s="11"/>
      <c r="C345" s="11"/>
      <c r="D345" s="11"/>
      <c r="E345" s="11"/>
      <c r="F345" s="11"/>
    </row>
    <row r="346" spans="2:6" x14ac:dyDescent="0.2">
      <c r="B346" s="11"/>
      <c r="C346" s="11"/>
      <c r="D346" s="11"/>
      <c r="E346" s="11"/>
      <c r="F346" s="11"/>
    </row>
    <row r="347" spans="2:6" x14ac:dyDescent="0.2">
      <c r="B347" s="11"/>
      <c r="C347" s="11"/>
      <c r="D347" s="11"/>
      <c r="E347" s="11"/>
      <c r="F347" s="11"/>
    </row>
    <row r="348" spans="2:6" x14ac:dyDescent="0.2">
      <c r="B348" s="11"/>
      <c r="C348" s="11"/>
      <c r="D348" s="11"/>
      <c r="E348" s="11"/>
      <c r="F348" s="11"/>
    </row>
    <row r="349" spans="2:6" x14ac:dyDescent="0.2">
      <c r="B349" s="11"/>
      <c r="C349" s="11"/>
      <c r="D349" s="11"/>
      <c r="E349" s="11"/>
      <c r="F349" s="11"/>
    </row>
    <row r="350" spans="2:6" x14ac:dyDescent="0.2">
      <c r="B350" s="11"/>
      <c r="C350" s="11"/>
      <c r="D350" s="11"/>
      <c r="E350" s="11"/>
      <c r="F350" s="11"/>
    </row>
    <row r="351" spans="2:6" x14ac:dyDescent="0.2">
      <c r="B351" s="11"/>
      <c r="C351" s="11"/>
      <c r="D351" s="11"/>
      <c r="E351" s="11"/>
      <c r="F351" s="11"/>
    </row>
    <row r="352" spans="2:6" x14ac:dyDescent="0.2">
      <c r="B352" s="11"/>
      <c r="C352" s="11"/>
      <c r="D352" s="11"/>
      <c r="E352" s="11"/>
      <c r="F352" s="11"/>
    </row>
    <row r="353" spans="2:6" x14ac:dyDescent="0.2">
      <c r="B353" s="11"/>
      <c r="C353" s="11"/>
      <c r="D353" s="11"/>
      <c r="E353" s="11"/>
      <c r="F353" s="11"/>
    </row>
    <row r="354" spans="2:6" x14ac:dyDescent="0.2">
      <c r="B354" s="11"/>
      <c r="C354" s="11"/>
      <c r="D354" s="11"/>
      <c r="E354" s="11"/>
      <c r="F354" s="11"/>
    </row>
    <row r="355" spans="2:6" x14ac:dyDescent="0.2">
      <c r="B355" s="11"/>
      <c r="C355" s="11"/>
      <c r="D355" s="11"/>
      <c r="E355" s="11"/>
      <c r="F355" s="11"/>
    </row>
    <row r="356" spans="2:6" x14ac:dyDescent="0.2">
      <c r="B356" s="11"/>
      <c r="C356" s="11"/>
      <c r="D356" s="11"/>
      <c r="E356" s="11"/>
      <c r="F356" s="11"/>
    </row>
    <row r="357" spans="2:6" x14ac:dyDescent="0.2">
      <c r="B357" s="11"/>
      <c r="C357" s="11"/>
      <c r="D357" s="11"/>
      <c r="E357" s="11"/>
      <c r="F357" s="11"/>
    </row>
    <row r="358" spans="2:6" x14ac:dyDescent="0.2">
      <c r="B358" s="11"/>
      <c r="C358" s="11"/>
      <c r="D358" s="11"/>
      <c r="E358" s="11"/>
      <c r="F358" s="11"/>
    </row>
    <row r="359" spans="2:6" x14ac:dyDescent="0.2">
      <c r="B359" s="11"/>
      <c r="C359" s="11"/>
      <c r="D359" s="11"/>
      <c r="E359" s="11"/>
      <c r="F359" s="11"/>
    </row>
    <row r="360" spans="2:6" x14ac:dyDescent="0.2">
      <c r="B360" s="11"/>
      <c r="C360" s="11"/>
      <c r="D360" s="11"/>
      <c r="E360" s="11"/>
      <c r="F360" s="11"/>
    </row>
    <row r="361" spans="2:6" x14ac:dyDescent="0.2">
      <c r="B361" s="11"/>
      <c r="C361" s="11"/>
      <c r="D361" s="11"/>
      <c r="E361" s="11"/>
      <c r="F361" s="11"/>
    </row>
    <row r="362" spans="2:6" x14ac:dyDescent="0.2">
      <c r="B362" s="11"/>
      <c r="C362" s="11"/>
      <c r="D362" s="11"/>
      <c r="E362" s="11"/>
      <c r="F362" s="11"/>
    </row>
    <row r="363" spans="2:6" x14ac:dyDescent="0.2">
      <c r="B363" s="11"/>
      <c r="C363" s="11"/>
      <c r="D363" s="11"/>
      <c r="E363" s="11"/>
      <c r="F363" s="11"/>
    </row>
    <row r="364" spans="2:6" x14ac:dyDescent="0.2">
      <c r="B364" s="11"/>
      <c r="C364" s="11"/>
      <c r="D364" s="11"/>
      <c r="E364" s="11"/>
      <c r="F364" s="11"/>
    </row>
    <row r="365" spans="2:6" x14ac:dyDescent="0.2">
      <c r="B365" s="11"/>
      <c r="C365" s="11"/>
      <c r="D365" s="11"/>
      <c r="E365" s="11"/>
      <c r="F365" s="11"/>
    </row>
    <row r="366" spans="2:6" x14ac:dyDescent="0.2">
      <c r="B366" s="11"/>
      <c r="C366" s="11"/>
      <c r="D366" s="11"/>
      <c r="E366" s="11"/>
      <c r="F366" s="11"/>
    </row>
    <row r="367" spans="2:6" x14ac:dyDescent="0.2">
      <c r="B367" s="11"/>
      <c r="C367" s="11"/>
      <c r="D367" s="11"/>
      <c r="E367" s="11"/>
      <c r="F367" s="11"/>
    </row>
    <row r="368" spans="2:6" x14ac:dyDescent="0.2">
      <c r="B368" s="11"/>
      <c r="C368" s="11"/>
      <c r="D368" s="11"/>
      <c r="E368" s="11"/>
      <c r="F368" s="11"/>
    </row>
    <row r="369" spans="2:6" x14ac:dyDescent="0.2">
      <c r="B369" s="11"/>
      <c r="C369" s="11"/>
      <c r="D369" s="11"/>
      <c r="E369" s="11"/>
      <c r="F369" s="11"/>
    </row>
    <row r="370" spans="2:6" x14ac:dyDescent="0.2">
      <c r="B370" s="11"/>
      <c r="C370" s="11"/>
      <c r="D370" s="11"/>
      <c r="E370" s="11"/>
      <c r="F370" s="11"/>
    </row>
    <row r="371" spans="2:6" x14ac:dyDescent="0.2">
      <c r="B371" s="11"/>
      <c r="C371" s="11"/>
      <c r="D371" s="11"/>
      <c r="E371" s="11"/>
      <c r="F371" s="11"/>
    </row>
    <row r="372" spans="2:6" x14ac:dyDescent="0.2">
      <c r="B372" s="11"/>
      <c r="C372" s="11"/>
      <c r="D372" s="11"/>
      <c r="E372" s="11"/>
      <c r="F372" s="11"/>
    </row>
    <row r="373" spans="2:6" x14ac:dyDescent="0.2">
      <c r="B373" s="11"/>
      <c r="C373" s="11"/>
      <c r="D373" s="11"/>
      <c r="E373" s="11"/>
      <c r="F373" s="11"/>
    </row>
    <row r="374" spans="2:6" x14ac:dyDescent="0.2">
      <c r="B374" s="11"/>
      <c r="C374" s="11"/>
      <c r="D374" s="11"/>
      <c r="E374" s="11"/>
      <c r="F374" s="11"/>
    </row>
    <row r="375" spans="2:6" x14ac:dyDescent="0.2">
      <c r="B375" s="11"/>
      <c r="C375" s="11"/>
      <c r="D375" s="11"/>
      <c r="E375" s="11"/>
      <c r="F375" s="11"/>
    </row>
    <row r="376" spans="2:6" x14ac:dyDescent="0.2">
      <c r="B376" s="11"/>
      <c r="C376" s="11"/>
      <c r="D376" s="11"/>
      <c r="E376" s="11"/>
      <c r="F376" s="11"/>
    </row>
    <row r="377" spans="2:6" x14ac:dyDescent="0.2">
      <c r="B377" s="11"/>
      <c r="C377" s="11"/>
      <c r="D377" s="11"/>
      <c r="E377" s="11"/>
      <c r="F377" s="11"/>
    </row>
    <row r="378" spans="2:6" x14ac:dyDescent="0.2">
      <c r="B378" s="11"/>
      <c r="C378" s="11"/>
      <c r="D378" s="11"/>
      <c r="E378" s="11"/>
      <c r="F378" s="11"/>
    </row>
    <row r="379" spans="2:6" x14ac:dyDescent="0.2">
      <c r="B379" s="11"/>
      <c r="C379" s="11"/>
      <c r="D379" s="11"/>
      <c r="E379" s="11"/>
      <c r="F379" s="11"/>
    </row>
    <row r="380" spans="2:6" x14ac:dyDescent="0.2">
      <c r="B380" s="11"/>
      <c r="C380" s="11"/>
      <c r="D380" s="11"/>
      <c r="E380" s="11"/>
      <c r="F380" s="11"/>
    </row>
    <row r="381" spans="2:6" x14ac:dyDescent="0.2">
      <c r="B381" s="11"/>
      <c r="C381" s="11"/>
      <c r="D381" s="11"/>
      <c r="E381" s="11"/>
      <c r="F381" s="11"/>
    </row>
    <row r="382" spans="2:6" x14ac:dyDescent="0.2">
      <c r="B382" s="11"/>
      <c r="C382" s="11"/>
      <c r="D382" s="11"/>
      <c r="E382" s="11"/>
      <c r="F382" s="11"/>
    </row>
    <row r="383" spans="2:6" x14ac:dyDescent="0.2">
      <c r="B383" s="11"/>
      <c r="C383" s="11"/>
      <c r="D383" s="11"/>
      <c r="E383" s="11"/>
      <c r="F383" s="11"/>
    </row>
  </sheetData>
  <sheetProtection selectLockedCells="1"/>
  <mergeCells count="3">
    <mergeCell ref="B12:F12"/>
    <mergeCell ref="B21:F21"/>
    <mergeCell ref="B40:F40"/>
  </mergeCells>
  <phoneticPr fontId="0" type="noConversion"/>
  <hyperlinks>
    <hyperlink ref="E60" location="'Ratios Details'!C58" display="Dividend per share" xr:uid="{00000000-0004-0000-0600-000000000000}"/>
    <hyperlink ref="F61" location="'Ratios Details'!C57" display="Earning Per Share" xr:uid="{00000000-0004-0000-0600-000001000000}"/>
  </hyperlinks>
  <pageMargins left="0.75" right="0.75" top="1" bottom="1" header="0.5" footer="0.5"/>
  <pageSetup orientation="portrait" horizontalDpi="120" verticalDpi="144"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CDD927123BAD149A7ED696C67BC8B87" ma:contentTypeVersion="10" ma:contentTypeDescription="Create a new document." ma:contentTypeScope="" ma:versionID="5558b6c7a67457582b2841b6d5299c61">
  <xsd:schema xmlns:xsd="http://www.w3.org/2001/XMLSchema" xmlns:xs="http://www.w3.org/2001/XMLSchema" xmlns:p="http://schemas.microsoft.com/office/2006/metadata/properties" xmlns:ns2="8ba43a93-2b41-44a2-a442-22a5fa4e6df7" targetNamespace="http://schemas.microsoft.com/office/2006/metadata/properties" ma:root="true" ma:fieldsID="1946bb489ebc3bb222568a06ee0b3a83" ns2:_="">
    <xsd:import namespace="8ba43a93-2b41-44a2-a442-22a5fa4e6df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ba43a93-2b41-44a2-a442-22a5fa4e6df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Length (seconds)"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99E435F-2FB8-4003-99F7-C28F193F92F4}"/>
</file>

<file path=customXml/itemProps2.xml><?xml version="1.0" encoding="utf-8"?>
<ds:datastoreItem xmlns:ds="http://schemas.openxmlformats.org/officeDocument/2006/customXml" ds:itemID="{17CA2979-D9CD-466C-8A94-60884D2519D6}"/>
</file>

<file path=customXml/itemProps3.xml><?xml version="1.0" encoding="utf-8"?>
<ds:datastoreItem xmlns:ds="http://schemas.openxmlformats.org/officeDocument/2006/customXml" ds:itemID="{A88A127A-5D59-4B6C-B283-160DA0ABB80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48</vt:i4>
      </vt:variant>
    </vt:vector>
  </HeadingPairs>
  <TitlesOfParts>
    <vt:vector size="53" baseType="lpstr">
      <vt:lpstr>Index</vt:lpstr>
      <vt:lpstr>Input - 1</vt:lpstr>
      <vt:lpstr>Input - 2</vt:lpstr>
      <vt:lpstr>Ratios Details</vt:lpstr>
      <vt:lpstr>Ratio Analysis</vt:lpstr>
      <vt:lpstr>'Ratio Analysis'!Absolute_Cash_Ratio</vt:lpstr>
      <vt:lpstr>'Ratios Calculation'!Absolute_Cash_Ratio</vt:lpstr>
      <vt:lpstr>Absolute_Cash_Ratio</vt:lpstr>
      <vt:lpstr>'Ratio Analysis'!Capital_Gearing_Ratio</vt:lpstr>
      <vt:lpstr>'Ratios Calculation'!Capital_Gearing_Ratio</vt:lpstr>
      <vt:lpstr>Capital_Gearing_Ratio</vt:lpstr>
      <vt:lpstr>'Ratio Analysis'!Capital_Turnover_Ratio</vt:lpstr>
      <vt:lpstr>'Ratios Calculation'!Capital_Turnover_Ratio</vt:lpstr>
      <vt:lpstr>Capital_Turnover_Ratio</vt:lpstr>
      <vt:lpstr>'Ratio Analysis'!Current_Ratio</vt:lpstr>
      <vt:lpstr>'Ratios Calculation'!Current_Ratio</vt:lpstr>
      <vt:lpstr>Current_Ratio</vt:lpstr>
      <vt:lpstr>'Ratio Analysis'!Debt_Equity_Ratio</vt:lpstr>
      <vt:lpstr>'Ratios Calculation'!Debt_Equity_Ratio</vt:lpstr>
      <vt:lpstr>Debt_Equity_Ratio</vt:lpstr>
      <vt:lpstr>'Ratio Analysis'!Debt_Service_Coverage_Ratio</vt:lpstr>
      <vt:lpstr>'Ratios Calculation'!Debt_Service_Coverage_Ratio</vt:lpstr>
      <vt:lpstr>Debt_Service_Coverage_Ratio</vt:lpstr>
      <vt:lpstr>'Ratio Analysis'!Dividend_Per_Share</vt:lpstr>
      <vt:lpstr>'Ratios Calculation'!Dividend_Per_Share</vt:lpstr>
      <vt:lpstr>Dividend_Per_Share</vt:lpstr>
      <vt:lpstr>'Ratio Analysis'!Earnings_Per_Share</vt:lpstr>
      <vt:lpstr>'Ratios Calculation'!Earnings_Per_Share</vt:lpstr>
      <vt:lpstr>Earnings_Per_Share</vt:lpstr>
      <vt:lpstr>'Ratio Analysis'!Finished_Goods_or_Stock_Turnover_ratio</vt:lpstr>
      <vt:lpstr>'Ratio Analysis'!Fixed_Asset_to_Long_Term_Fund_Ratio</vt:lpstr>
      <vt:lpstr>'Ratios Calculation'!Fixed_Asset_to_Long_Term_Fund_Ratio</vt:lpstr>
      <vt:lpstr>Fixed_Asset_to_Long_Term_Fund_Ratio</vt:lpstr>
      <vt:lpstr>'Ratio Analysis'!Fixed_Asset_Turnover_Ratio</vt:lpstr>
      <vt:lpstr>'Ratio Analysis'!Interest_Coverage_Ratio</vt:lpstr>
      <vt:lpstr>'Ratios Calculation'!Interest_Coverage_Ratio</vt:lpstr>
      <vt:lpstr>Interest_Coverage_Ratio</vt:lpstr>
      <vt:lpstr>'Ratio Analysis'!Interval_Measure</vt:lpstr>
      <vt:lpstr>'Ratios Calculation'!Interval_Measure</vt:lpstr>
      <vt:lpstr>Interval_Measure</vt:lpstr>
      <vt:lpstr>'Ratio Analysis'!Preference_Dividend_Coverage_Ratio</vt:lpstr>
      <vt:lpstr>'Ratios Calculation'!Preference_Dividend_Coverage_Ratio</vt:lpstr>
      <vt:lpstr>Preference_Dividend_Coverage_Ratio</vt:lpstr>
      <vt:lpstr>'Ratio Analysis'!Quick_Ratio_or__Acid_test_Ratio</vt:lpstr>
      <vt:lpstr>'Ratios Calculation'!Quick_Ratio_or__Acid_test_Ratio</vt:lpstr>
      <vt:lpstr>Quick_Ratio_or__Acid_test_Ratio</vt:lpstr>
      <vt:lpstr>'Ratio Analysis'!Return_On_Assets</vt:lpstr>
      <vt:lpstr>'Ratio Analysis'!WIP_Turnover_Ratio</vt:lpstr>
      <vt:lpstr>'Ratios Calculation'!WIP_Turnover_Ratio</vt:lpstr>
      <vt:lpstr>WIP_Turnover_Ratio</vt:lpstr>
      <vt:lpstr>'Ratio Analysis'!Working_Capital_Turnover_Ratio</vt:lpstr>
      <vt:lpstr>'Ratios Calculation'!Working_Capital_Turnover_Ratio</vt:lpstr>
      <vt:lpstr>Working_Capital_Turnover_Ratio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Prashant Kotecha</dc:creator>
  <cp:lastModifiedBy>Chandravali Thakkar</cp:lastModifiedBy>
  <cp:lastPrinted>2020-10-30T09:27:35Z</cp:lastPrinted>
  <dcterms:created xsi:type="dcterms:W3CDTF">1996-10-14T23:33:28Z</dcterms:created>
  <dcterms:modified xsi:type="dcterms:W3CDTF">2021-05-24T00:20:05Z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0x0101002CDD927123BAD149A7ED696C67BC8B87</vt:lpwstr>
  </property>
</Properties>
</file>