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ables/table1.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filterPrivacy="1" codeName="ThisWorkbook" defaultThemeVersion="124226"/>
  <xr:revisionPtr revIDLastSave="0" documentId="13_ncr:1_{35B60BA6-3F0D-407E-A390-A06D9E3574F6}" xr6:coauthVersionLast="47" xr6:coauthVersionMax="47" xr10:uidLastSave="{00000000-0000-0000-0000-000000000000}"/>
  <bookViews>
    <workbookView xWindow="-110" yWindow="-110" windowWidth="19420" windowHeight="10300" firstSheet="1" activeTab="3" xr2:uid="{00000000-000D-0000-FFFF-FFFF00000000}"/>
  </bookViews>
  <sheets>
    <sheet name="Master" sheetId="1" state="hidden" r:id="rId1"/>
    <sheet name="Input Data" sheetId="2" r:id="rId2"/>
    <sheet name="Result" sheetId="3" r:id="rId3"/>
    <sheet name="Limits" sheetId="5" r:id="rId4"/>
  </sheets>
  <definedNames>
    <definedName name="_xlnm.Print_Area" localSheetId="1">'Input Data'!$A$1:$L$46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2" l="1"/>
  <c r="C49" i="2"/>
  <c r="C6" i="2"/>
  <c r="C8" i="3" s="1"/>
  <c r="E8" i="3" l="1"/>
  <c r="E17" i="3"/>
  <c r="E14" i="3"/>
  <c r="E13" i="3"/>
  <c r="E12" i="3"/>
  <c r="E10" i="3"/>
  <c r="E11" i="3"/>
  <c r="E9" i="3"/>
  <c r="E4" i="3"/>
  <c r="E7" i="3" s="1"/>
  <c r="E6" i="3"/>
  <c r="C18" i="3"/>
  <c r="E5" i="3"/>
  <c r="C14" i="3"/>
  <c r="C12" i="3"/>
  <c r="C13" i="3"/>
  <c r="C9" i="3"/>
  <c r="C7" i="3"/>
  <c r="C10" i="3"/>
  <c r="C11" i="3" s="1"/>
  <c r="C4" i="3"/>
  <c r="I46" i="2"/>
  <c r="H46" i="2"/>
  <c r="G46" i="2"/>
  <c r="I45" i="2"/>
  <c r="H45" i="2"/>
  <c r="G45" i="2"/>
  <c r="F45" i="2"/>
  <c r="F46" i="2"/>
  <c r="C15" i="3" l="1"/>
  <c r="F5" i="2"/>
  <c r="G5" i="2" l="1"/>
  <c r="H5" i="2" l="1"/>
  <c r="I5" i="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C13" authorId="0" shapeId="0" xr:uid="{DB9815CC-F870-420F-98C9-A4156C3D5970}">
      <text>
        <r>
          <rPr>
            <sz val="9"/>
            <color indexed="81"/>
            <rFont val="Tahoma"/>
            <family val="2"/>
          </rPr>
          <t>Select NA if there is no Holding Company</t>
        </r>
      </text>
    </comment>
    <comment ref="C14" authorId="0" shapeId="0" xr:uid="{3BCF2EA0-8805-4FFB-85E4-D8CFEF402DBD}">
      <text>
        <r>
          <rPr>
            <sz val="9"/>
            <color indexed="81"/>
            <rFont val="Tahoma"/>
            <family val="2"/>
          </rPr>
          <t>Select NA if there is no Subsidiary Company</t>
        </r>
      </text>
    </comment>
    <comment ref="C15" authorId="0" shapeId="0" xr:uid="{94FF14DD-CC18-4E33-BACE-3249A5669E2F}">
      <text>
        <r>
          <rPr>
            <sz val="9"/>
            <color indexed="81"/>
            <rFont val="Tahoma"/>
            <family val="2"/>
          </rPr>
          <t>Select NA if there is no Foreign Holding/ Subsidiary</t>
        </r>
      </text>
    </comment>
    <comment ref="C16" authorId="0" shapeId="0" xr:uid="{249CEF9E-79E5-4B50-8D0E-74E8A4E6BA42}">
      <text>
        <r>
          <rPr>
            <sz val="9"/>
            <color indexed="81"/>
            <rFont val="Tahoma"/>
            <family val="2"/>
          </rPr>
          <t xml:space="preserve">Select NA if there is no Holding / Subsidiary </t>
        </r>
      </text>
    </comment>
    <comment ref="C17" authorId="0" shapeId="0" xr:uid="{9F42B0A3-8245-4377-97B0-D7C8E15F8434}">
      <text>
        <r>
          <rPr>
            <sz val="9"/>
            <color indexed="81"/>
            <rFont val="Tahoma"/>
            <family val="2"/>
          </rPr>
          <t xml:space="preserve">Select NA if there is no Holding / Subsidiary </t>
        </r>
      </text>
    </comment>
  </commentList>
</comments>
</file>

<file path=xl/sharedStrings.xml><?xml version="1.0" encoding="utf-8"?>
<sst xmlns="http://schemas.openxmlformats.org/spreadsheetml/2006/main" count="492" uniqueCount="277">
  <si>
    <t>1)</t>
  </si>
  <si>
    <t>Level of enterprise</t>
  </si>
  <si>
    <t>SMC</t>
  </si>
  <si>
    <t>Level 1</t>
  </si>
  <si>
    <t>Level 2</t>
  </si>
  <si>
    <t>Level 3</t>
  </si>
  <si>
    <t>CARO</t>
  </si>
  <si>
    <t>Internal Audit</t>
  </si>
  <si>
    <t>Cost Record</t>
  </si>
  <si>
    <t>Listing</t>
  </si>
  <si>
    <t>Not listed</t>
  </si>
  <si>
    <t>Listed</t>
  </si>
  <si>
    <t>Not Listed</t>
  </si>
  <si>
    <t>xxx</t>
  </si>
  <si>
    <t>Status</t>
  </si>
  <si>
    <t>Not bank, financial institution or insurance company</t>
  </si>
  <si>
    <t>Bank, financial institution or insurance company</t>
  </si>
  <si>
    <t>Private Limited Company</t>
  </si>
  <si>
    <t>Company</t>
  </si>
  <si>
    <t>Turnover</t>
  </si>
  <si>
    <t>&lt; = Rs. 50 crores in preceding financial year</t>
  </si>
  <si>
    <t>&gt; 50 crores in preceding financial year</t>
  </si>
  <si>
    <t>&gt;  Rs. 1 crore but &lt; = Rs. 50 crores in preceding financial year</t>
  </si>
  <si>
    <t>Other than Level I &amp; Level II</t>
  </si>
  <si>
    <t>&gt; Rs. 5 crores at any time during the financial year</t>
  </si>
  <si>
    <t>Average annual turnover exceeding Rs. 5 crores for a period of 3 consecutive financial years preceding the year under audit</t>
  </si>
  <si>
    <t>&gt; Rs. 35 crores in preceding financial year</t>
  </si>
  <si>
    <t>Borrowings</t>
  </si>
  <si>
    <t>&lt; = Rs. 10 crores at any time in preceding financial year</t>
  </si>
  <si>
    <t>&gt; 10 crores at any time during accounting period</t>
  </si>
  <si>
    <t>&gt; Rs. 1 crores but &lt; = Rs. 10 crore at any time during accounting period</t>
  </si>
  <si>
    <t>Loan from Bank or financial institution &gt; Rs. 25 lakhs at any time during the financial year</t>
  </si>
  <si>
    <t>Other</t>
  </si>
  <si>
    <t>Is not a holding or subsidiary of a company which is not SMC</t>
  </si>
  <si>
    <t xml:space="preserve">Is a holding or subsidiary of entity which is Level 1 </t>
  </si>
  <si>
    <t xml:space="preserve">Is a holding or subsidiary of entity which is Level 2 </t>
  </si>
  <si>
    <t>Paid up capital &amp; free reserves &gt; Rs. 50 lakhs at any time during the financial year</t>
  </si>
  <si>
    <t xml:space="preserve">&gt; Rs. 50 lacs at the beginning of the year
</t>
  </si>
  <si>
    <t>Net worth &gt; Rs. 5 crores in preceding financial year</t>
  </si>
  <si>
    <t>Name of Client</t>
  </si>
  <si>
    <t>Financial Year</t>
  </si>
  <si>
    <t>Enter financial year for which criteria to be evaluated</t>
  </si>
  <si>
    <t>Rs. in lakhs</t>
  </si>
  <si>
    <t>Listing &amp; status</t>
  </si>
  <si>
    <t xml:space="preserve">Private Limited Company </t>
  </si>
  <si>
    <t>Yes</t>
  </si>
  <si>
    <t>Adjusted Net Profit (Sec 198)</t>
  </si>
  <si>
    <t>Unlisted Public Company</t>
  </si>
  <si>
    <t>No</t>
  </si>
  <si>
    <t>Listed Public Company</t>
  </si>
  <si>
    <t>Borrowings (maximum at any time during the relevant year)</t>
  </si>
  <si>
    <t>Section 8 Company</t>
  </si>
  <si>
    <t xml:space="preserve"> - Banks</t>
  </si>
  <si>
    <t xml:space="preserve"> - Financial Institutions</t>
  </si>
  <si>
    <t>Holding / Subsidiary Status</t>
  </si>
  <si>
    <t xml:space="preserve"> - Deposits</t>
  </si>
  <si>
    <t>Holding Company is SMC?</t>
  </si>
  <si>
    <t>NA</t>
  </si>
  <si>
    <t xml:space="preserve"> - Debentures</t>
  </si>
  <si>
    <t>Subsidiary is SMC?</t>
  </si>
  <si>
    <t xml:space="preserve"> - Body Corporate</t>
  </si>
  <si>
    <t>Foreign Holding or Subsidiary?</t>
  </si>
  <si>
    <t xml:space="preserve"> - Others</t>
  </si>
  <si>
    <t>Net worth</t>
  </si>
  <si>
    <t>Company falling under regulatory sector</t>
  </si>
  <si>
    <t>Paid up capital</t>
  </si>
  <si>
    <t>Free reserves</t>
  </si>
  <si>
    <t>Covered under MSMED Act</t>
  </si>
  <si>
    <t>Securities Premium</t>
  </si>
  <si>
    <t>Reserves other than free reserves (Revaluation, CRR, etc.)</t>
  </si>
  <si>
    <t>Whether shareholder is body corporate</t>
  </si>
  <si>
    <t>Misc. expenses (not written off or adjusted) - in negative</t>
  </si>
  <si>
    <t>Whether a Non-SMC in previous two years</t>
  </si>
  <si>
    <t xml:space="preserve">Investments </t>
  </si>
  <si>
    <t>Loans given</t>
  </si>
  <si>
    <t>Whether IND-AS applicable to Holding/Subsidiary/JV/Associate</t>
  </si>
  <si>
    <t>Guarantee/ Security given</t>
  </si>
  <si>
    <t>Subscription / Purchase of securities</t>
  </si>
  <si>
    <t>Whether company is Banking, Insurance, engaged in supply &amp; generation of electricity or governed by Special Act</t>
  </si>
  <si>
    <t>Loan to director - Opening balance being c/f</t>
  </si>
  <si>
    <t>Loans to Director - Additional during the year</t>
  </si>
  <si>
    <t>Whether company is Bank, Financial Institutions and Insurance Company</t>
  </si>
  <si>
    <t>Tax Audit related data</t>
  </si>
  <si>
    <t>Aggregate Receipt (Bank + Cash)</t>
  </si>
  <si>
    <t>Aggregate Receipt (Cash)</t>
  </si>
  <si>
    <t>Aggregate Payment  (Bank + Cash)</t>
  </si>
  <si>
    <t>Aggregate Payment (Cash)</t>
  </si>
  <si>
    <t>NFRA related data</t>
  </si>
  <si>
    <t>Consolidated income of the parent company</t>
  </si>
  <si>
    <t>Consolidated net worth of the parent company</t>
  </si>
  <si>
    <t>Income of the foreign subsidiary/associate</t>
  </si>
  <si>
    <t>Net worth of the foreign subsidiary/associate</t>
  </si>
  <si>
    <t>Percentage of Income</t>
  </si>
  <si>
    <t>Percentage of net worth</t>
  </si>
  <si>
    <t>Evaluation of</t>
  </si>
  <si>
    <t>Applicable</t>
  </si>
  <si>
    <r>
      <t>Evaluation of</t>
    </r>
    <r>
      <rPr>
        <b/>
        <sz val="12"/>
        <color rgb="FF002060"/>
        <rFont val="Arial"/>
        <family val="2"/>
      </rPr>
      <t>2</t>
    </r>
  </si>
  <si>
    <r>
      <t>Applicable</t>
    </r>
    <r>
      <rPr>
        <b/>
        <sz val="12"/>
        <color rgb="FF002060"/>
        <rFont val="Arial"/>
        <family val="2"/>
      </rPr>
      <t>2</t>
    </r>
  </si>
  <si>
    <t>Accounting Standards Requirement</t>
  </si>
  <si>
    <t>Corporate Law Requirement</t>
  </si>
  <si>
    <t>Small and Medium Company (SMC)</t>
  </si>
  <si>
    <t>Appointment of KMP (WTD &amp; CFO)</t>
  </si>
  <si>
    <t>Appointment of Independent Director</t>
  </si>
  <si>
    <t>Audit related requirement</t>
  </si>
  <si>
    <t>Appointment of Women Director</t>
  </si>
  <si>
    <t>Appointment of Whole-time Company Secretary</t>
  </si>
  <si>
    <t>Small Company</t>
  </si>
  <si>
    <t>Compliance Certificate in MGT-8</t>
  </si>
  <si>
    <t>Special resolution u/s 180(1)(c)</t>
  </si>
  <si>
    <t>Cost Records</t>
  </si>
  <si>
    <t>Review of Loans given u/s 185</t>
  </si>
  <si>
    <t>Cost Audit</t>
  </si>
  <si>
    <t>Special Resolution u/s 186</t>
  </si>
  <si>
    <t>Secretarial audit</t>
  </si>
  <si>
    <t>Audit Committee</t>
  </si>
  <si>
    <t>Review for Consolidation</t>
  </si>
  <si>
    <t>Corporate Social Responsibility</t>
  </si>
  <si>
    <t>Review for Ind-AS</t>
  </si>
  <si>
    <t>Review for rotation of Statutory Auditor</t>
  </si>
  <si>
    <t>Internal Financial Controls with reference to Financial Statements (IFCR)</t>
  </si>
  <si>
    <t>NFRA</t>
  </si>
  <si>
    <t>Tax Audit Requirement</t>
  </si>
  <si>
    <t>Covered by NFRA</t>
  </si>
  <si>
    <t>Tax Audit</t>
  </si>
  <si>
    <t>Remarks:</t>
  </si>
  <si>
    <t>IMPORTANT LIMITS FOR VARIOUS COMPLIANCES</t>
  </si>
  <si>
    <t>A</t>
  </si>
  <si>
    <t>Level of Enterprise</t>
  </si>
  <si>
    <t>Following conditions are to be considered while deciding the level of entity:</t>
  </si>
  <si>
    <t>NON SMCs*</t>
  </si>
  <si>
    <t>OR</t>
  </si>
  <si>
    <r>
      <t xml:space="preserve">Borrowings including Public Deposits in excess of </t>
    </r>
    <r>
      <rPr>
        <b/>
        <i/>
        <u/>
        <sz val="11"/>
        <color theme="1"/>
        <rFont val="Calibri"/>
        <family val="2"/>
        <scheme val="minor"/>
      </rPr>
      <t>Rs. 50 Crores</t>
    </r>
    <r>
      <rPr>
        <sz val="11"/>
        <color theme="1"/>
        <rFont val="Calibri"/>
        <family val="2"/>
        <scheme val="minor"/>
      </rPr>
      <t xml:space="preserve"> at any time during the</t>
    </r>
    <r>
      <rPr>
        <b/>
        <i/>
        <u/>
        <sz val="11"/>
        <color theme="1"/>
        <rFont val="Calibri"/>
        <family val="2"/>
        <scheme val="minor"/>
      </rPr>
      <t xml:space="preserve"> immediately preceeding accounting year.</t>
    </r>
  </si>
  <si>
    <t>Subsidiary/ Holding of above</t>
  </si>
  <si>
    <t>Bank, Financial Institutions and Insurance Company</t>
  </si>
  <si>
    <t xml:space="preserve">* All entity other than above are classified as SMC </t>
  </si>
  <si>
    <t>B</t>
  </si>
  <si>
    <t>CARO Applicability</t>
  </si>
  <si>
    <t>CARO Rules</t>
  </si>
  <si>
    <t>Applicable to all Companies other than Banking Companies, OPC, Small Company, Insurance Companies, Section 8 Company and Private Limited.</t>
  </si>
  <si>
    <r>
      <t xml:space="preserve">For Pvt. Limited, any of the following condition is fulfilled </t>
    </r>
    <r>
      <rPr>
        <b/>
        <i/>
        <sz val="12"/>
        <color theme="1"/>
        <rFont val="Calibri"/>
        <family val="2"/>
        <scheme val="minor"/>
      </rPr>
      <t>at any point of time during the year</t>
    </r>
    <r>
      <rPr>
        <sz val="14"/>
        <color theme="1"/>
        <rFont val="Calibri"/>
        <family val="2"/>
        <scheme val="minor"/>
      </rPr>
      <t xml:space="preserve"> </t>
    </r>
    <r>
      <rPr>
        <sz val="11"/>
        <color theme="1"/>
        <rFont val="Calibri"/>
        <family val="2"/>
        <scheme val="minor"/>
      </rPr>
      <t>then CARO is applicable:</t>
    </r>
  </si>
  <si>
    <t>Holding or subsidiary of a Public company</t>
  </si>
  <si>
    <t>Paid up Capital &amp; Reserves greater than Rs. 1 crore</t>
  </si>
  <si>
    <t>Loans from Banks or Financial Institution exceeds Rs. 1 crore</t>
  </si>
  <si>
    <t>Turnover exceeds Rs. 10 Crores</t>
  </si>
  <si>
    <t>C</t>
  </si>
  <si>
    <t>Sec 2(85)</t>
  </si>
  <si>
    <r>
      <t>Small Company</t>
    </r>
    <r>
      <rPr>
        <sz val="11"/>
        <color theme="1"/>
        <rFont val="Calibri"/>
        <family val="2"/>
        <scheme val="minor"/>
      </rPr>
      <t xml:space="preserve"> means a company other than a Public Company that satisfies either of the following conditions:</t>
    </r>
  </si>
  <si>
    <t>Items</t>
  </si>
  <si>
    <t xml:space="preserve">Amounts Exceeding </t>
  </si>
  <si>
    <t>Year</t>
  </si>
  <si>
    <t>Paid-up share capital</t>
  </si>
  <si>
    <t>Current Financial year</t>
  </si>
  <si>
    <t>and</t>
  </si>
  <si>
    <t>Preceeding financial year</t>
  </si>
  <si>
    <t>Note :</t>
  </si>
  <si>
    <t>Provided above definition will not include:</t>
  </si>
  <si>
    <t>1) holding company or subsidiary company</t>
  </si>
  <si>
    <t>2) Company registered under section 8 or</t>
  </si>
  <si>
    <t>3) Company or body corporate governed by any special act</t>
  </si>
  <si>
    <t>D</t>
  </si>
  <si>
    <t>Internal Audit Applicability</t>
  </si>
  <si>
    <t>Section 138 &amp; Rule 13 of Companies (Accounts) Rule 2014</t>
  </si>
  <si>
    <t>Listed Company</t>
  </si>
  <si>
    <t>Compulsory</t>
  </si>
  <si>
    <t>Any of the following</t>
  </si>
  <si>
    <t>Amounts Exceeding</t>
  </si>
  <si>
    <t>Paid up Share Capital</t>
  </si>
  <si>
    <t>50 Crores</t>
  </si>
  <si>
    <t>Preceeding Financial Year</t>
  </si>
  <si>
    <t>200 Crores</t>
  </si>
  <si>
    <t>Outstanding loans and borrowings from banks or public financial institutions</t>
  </si>
  <si>
    <t>100 Crores</t>
  </si>
  <si>
    <t>At any point of time during preceeding financial year</t>
  </si>
  <si>
    <t>Outstanding Deposits</t>
  </si>
  <si>
    <t>25 Crores</t>
  </si>
  <si>
    <t>E</t>
  </si>
  <si>
    <t xml:space="preserve">Cost Records Applicability </t>
  </si>
  <si>
    <t>Section 148 &amp; Rule 3 of Companies (Cost Records and Audit ) Rules 2014</t>
  </si>
  <si>
    <t>All Company</t>
  </si>
  <si>
    <t xml:space="preserve">Turnover Rs. 35 Crores or more </t>
  </si>
  <si>
    <t>Exempted Category</t>
  </si>
  <si>
    <t>Liasion office of Foreign Company</t>
  </si>
  <si>
    <t>Company which is classified as micro or small enterprise of Micro, Small and Medium Enterprise Development Act, 2006</t>
  </si>
  <si>
    <t>F</t>
  </si>
  <si>
    <t>Cost Audit Rules Applicability ( In case of cost record rules are applicable)</t>
  </si>
  <si>
    <t>Rule 4 of Companies (Cost Records and Audit ) Rules 2014</t>
  </si>
  <si>
    <t xml:space="preserve">Company producing Multi product or providing multi services </t>
  </si>
  <si>
    <t>Aggregate Turnover Rs. 100 Crores or more and Aggregate turnover of individual product or service Rs. 35 crores or more</t>
  </si>
  <si>
    <t>Company under Regulated Sector</t>
  </si>
  <si>
    <t>Aggregate Turnover Rs. 50 Crores or more and Aggregate turnover of individual product or service Rs. 25 crores or more</t>
  </si>
  <si>
    <t>Exemption:</t>
  </si>
  <si>
    <t xml:space="preserve"> (i)  whose revenue from exports, in foreign exchange, exceeds seventy five per cent of its total revenue or</t>
  </si>
  <si>
    <t xml:space="preserve">(ii) which is operating from a special economic zone. </t>
  </si>
  <si>
    <t>(iii) which is engaged in generation of electricity for captive consumption through captive generating plant</t>
  </si>
  <si>
    <t>G</t>
  </si>
  <si>
    <t>XBRL</t>
  </si>
  <si>
    <t>Section 137 &amp; Rule 3 of Companies (Filing of Documents) Rules, 2015</t>
  </si>
  <si>
    <t>Listed companies</t>
  </si>
  <si>
    <t>Other Companies</t>
  </si>
  <si>
    <t>5 Crores</t>
  </si>
  <si>
    <t>Current Financial Year</t>
  </si>
  <si>
    <t>Company following IND AS</t>
  </si>
  <si>
    <t>Secretarial Audit</t>
  </si>
  <si>
    <t>Section 204</t>
  </si>
  <si>
    <t>Public Company</t>
  </si>
  <si>
    <t>250 Crores</t>
  </si>
  <si>
    <t>100 crores</t>
  </si>
  <si>
    <t>Private Limited</t>
  </si>
  <si>
    <t>H</t>
  </si>
  <si>
    <t>Section 135</t>
  </si>
  <si>
    <t>All Companies</t>
  </si>
  <si>
    <t>Net worth Capital</t>
  </si>
  <si>
    <t>500 Crores</t>
  </si>
  <si>
    <t>1000 Crores</t>
  </si>
  <si>
    <t xml:space="preserve">Net Profit </t>
  </si>
  <si>
    <t>I</t>
  </si>
  <si>
    <t>Women Director</t>
  </si>
  <si>
    <t>300 Crores</t>
  </si>
  <si>
    <t xml:space="preserve">Not applicable </t>
  </si>
  <si>
    <t>J</t>
  </si>
  <si>
    <t>Independent Director</t>
  </si>
  <si>
    <t>Rule 4 of Companies (Appointment and Qualifications of Directors) Rules, 2014</t>
  </si>
  <si>
    <t>Capital</t>
  </si>
  <si>
    <t>10 Crores</t>
  </si>
  <si>
    <t>Exclusions in unlisted company</t>
  </si>
  <si>
    <t>(a) joint venture;</t>
  </si>
  <si>
    <t>(b) a wholly owned subsidiary; and</t>
  </si>
  <si>
    <t>(c) a dormant company as defined under section 455 of the Act.</t>
  </si>
  <si>
    <t>K</t>
  </si>
  <si>
    <t>KMP</t>
  </si>
  <si>
    <t>Rule 8 of Companies (Appointment and Remuneration) Rules, 2014</t>
  </si>
  <si>
    <t>L</t>
  </si>
  <si>
    <t>Whole time Company Secretary</t>
  </si>
  <si>
    <t>Rule 8 and 8A of Companies (Appointment and Remuneration) Rules, 2014</t>
  </si>
  <si>
    <t>M</t>
  </si>
  <si>
    <t>Compliance Certificate MGT - 8</t>
  </si>
  <si>
    <t>Sec 92(2)</t>
  </si>
  <si>
    <t>Other Company</t>
  </si>
  <si>
    <t>N</t>
  </si>
  <si>
    <t>Sec 177 &amp; Rule 6 of Companies (Meetings of Board and its Power) Rules, 2014</t>
  </si>
  <si>
    <t>Paid Up Capital</t>
  </si>
  <si>
    <t xml:space="preserve">outstanding loans or borrowings or debentures or deposits </t>
  </si>
  <si>
    <t>O</t>
  </si>
  <si>
    <t>Class of company to whom Rotation of Auditor is Applicable</t>
  </si>
  <si>
    <t>Section 139(2)</t>
  </si>
  <si>
    <t>Rule 5 of Companies (Audit and Auditors) Rules, 2014</t>
  </si>
  <si>
    <t>10 crores</t>
  </si>
  <si>
    <t>Public Borrowings from financial institutions, Banks or Public Deposits</t>
  </si>
  <si>
    <t>Private Company</t>
  </si>
  <si>
    <t>Excludes</t>
  </si>
  <si>
    <t>One Person Companies</t>
  </si>
  <si>
    <t>Small Companies</t>
  </si>
  <si>
    <t>P</t>
  </si>
  <si>
    <t>Internal Financial Controls with reference to Financial Reporting</t>
  </si>
  <si>
    <t>Section 143(3)(i)</t>
  </si>
  <si>
    <t>Borrowings from financial institutions, Banks or Body Corporate</t>
  </si>
  <si>
    <t>Q</t>
  </si>
  <si>
    <t>For Business</t>
  </si>
  <si>
    <t>R</t>
  </si>
  <si>
    <t>(a) Companies whose securities are listed on any stock exchange in India or outside India;</t>
  </si>
  <si>
    <t>(b) Unlisted public companies having paid-up capital of not less than rupees five hundred crores or having annual turnover of not less than rupees one thousand crores or having, in aggregate, outstanding loans, debentures and deposits of not less than rupees five hundred crores as on the 31st March of immediately preceding financial year;</t>
  </si>
  <si>
    <t>(c) Insurance companies, banking companies, companies engaged in the generation or supply of electricity, companies governed by any special Act for the time being in force or bodies corporate incorporated by an Act in accordance with clauses (b), (c), (d), (e) and (f) of sub-section (4) of section 1 of the Act;</t>
  </si>
  <si>
    <t>(d) Any body corporate or company or person, or any class of bodies corporate or companies or persons, on a reference made to the Authority by the Central Government in public interest</t>
  </si>
  <si>
    <t>(e) A body corporate incorporated or registered outside India, which is a subsidiary or associate company of any company or body corporate incorporated or registered in India as referred to in clauses (a) to (d), if the income or networth of such subsidiary or associate company exceeds twenty per cent. of the consolidated income or consolidated networth of such company or the body corporate, as the case may be, referred to in clauses (a) to (d).</t>
  </si>
  <si>
    <t>Turnover of Product (covered under Cost Accounts)</t>
  </si>
  <si>
    <t>Listed Companies / In Process of Listing Companies</t>
  </si>
  <si>
    <r>
      <t xml:space="preserve">Turnover excluding Other Income for the </t>
    </r>
    <r>
      <rPr>
        <b/>
        <i/>
        <u/>
        <sz val="11"/>
        <color theme="1"/>
        <rFont val="Calibri"/>
        <family val="2"/>
        <scheme val="minor"/>
      </rPr>
      <t>immediately preceeding accounting</t>
    </r>
    <r>
      <rPr>
        <sz val="11"/>
        <color theme="1"/>
        <rFont val="Calibri"/>
        <family val="2"/>
        <scheme val="minor"/>
      </rPr>
      <t xml:space="preserve"> year exceeds </t>
    </r>
    <r>
      <rPr>
        <b/>
        <i/>
        <u/>
        <sz val="11"/>
        <color theme="1"/>
        <rFont val="Calibri"/>
        <family val="2"/>
        <scheme val="minor"/>
      </rPr>
      <t>Rs. 250 Crores</t>
    </r>
    <r>
      <rPr>
        <i/>
        <sz val="11"/>
        <color theme="1"/>
        <rFont val="Calibri"/>
        <family val="2"/>
        <scheme val="minor"/>
      </rPr>
      <t>.</t>
    </r>
  </si>
  <si>
    <t>Export Turnover (included in above)</t>
  </si>
  <si>
    <t>Holding Company of Public Company</t>
  </si>
  <si>
    <t>Subsidiary Company of public company</t>
  </si>
  <si>
    <t>Rule 3 of Companies (Appointment and qualification of Directors) Rules, 2014</t>
  </si>
  <si>
    <t>10 Crores or More</t>
  </si>
  <si>
    <t>100 Crores or More</t>
  </si>
  <si>
    <t>Amounts Equals to or Exceeds</t>
  </si>
  <si>
    <t>2025-26</t>
  </si>
  <si>
    <r>
      <t xml:space="preserve">This professional tool is that of </t>
    </r>
    <r>
      <rPr>
        <b/>
        <sz val="11"/>
        <color theme="1"/>
        <rFont val="Arial"/>
        <family val="2"/>
      </rPr>
      <t>K C Mehta &amp; Co LLP Chartered Accountants (KCM)</t>
    </r>
    <r>
      <rPr>
        <sz val="11"/>
        <color theme="1"/>
        <rFont val="Arial"/>
        <family val="2"/>
      </rPr>
      <t xml:space="preserve">. While every care is taken to ensure the accuracy of this professional tool, neither contributor nor KCM is liable for any inadvertent errors or any action taken on the basis of this professional tool. This professional tool has been downloaded from </t>
    </r>
    <r>
      <rPr>
        <b/>
        <sz val="11"/>
        <color theme="1"/>
        <rFont val="Arial"/>
        <family val="2"/>
      </rPr>
      <t>www.vishaldoshi.in</t>
    </r>
    <r>
      <rPr>
        <sz val="11"/>
        <color theme="1"/>
        <rFont val="Arial"/>
        <family val="2"/>
      </rPr>
      <t>. For any queries, kindly mail to the contributor at pratik.parikh@kcmehta.com</t>
    </r>
  </si>
  <si>
    <t>Ver. Dt. 12/03/2026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</si>
</sst>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 #,##0_ ;_ * \-#,##0_ ;_ * &quot;-&quot;??_ ;_ @_ "/>
  </numFmts>
  <fonts count="28" x14ac:knownFonts="1">
    <font>
      <sz val="11"/>
      <color theme="1"/>
      <name val="Calibri"/>
      <family val="2"/>
      <scheme val="minor"/>
    </font>
    <font>
      <sz val="11"/>
      <color theme="1"/>
      <name val="Calibri"/>
      <family val="2"/>
      <scheme val="minor"/>
    </font>
    <font>
      <sz val="12"/>
      <color theme="1"/>
      <name val="Arial"/>
      <family val="2"/>
    </font>
    <font>
      <b/>
      <u/>
      <sz val="12"/>
      <color theme="1"/>
      <name val="Arial"/>
      <family val="2"/>
    </font>
    <font>
      <sz val="11"/>
      <color theme="1"/>
      <name val="Arial"/>
      <family val="2"/>
    </font>
    <font>
      <b/>
      <sz val="11"/>
      <color rgb="FFFF0000"/>
      <name val="Arial"/>
      <family val="2"/>
    </font>
    <font>
      <sz val="12"/>
      <name val="Arial"/>
      <family val="2"/>
    </font>
    <font>
      <b/>
      <sz val="12"/>
      <color theme="1"/>
      <name val="Arial"/>
      <family val="2"/>
    </font>
    <font>
      <b/>
      <sz val="12"/>
      <color theme="0"/>
      <name val="Arial"/>
      <family val="2"/>
    </font>
    <font>
      <b/>
      <sz val="10"/>
      <color theme="0"/>
      <name val="Arial"/>
      <family val="2"/>
    </font>
    <font>
      <b/>
      <u/>
      <sz val="12"/>
      <color theme="0"/>
      <name val="Arial"/>
      <family val="2"/>
    </font>
    <font>
      <u/>
      <sz val="12"/>
      <name val="Arial"/>
      <family val="2"/>
    </font>
    <font>
      <sz val="8"/>
      <name val="Calibri"/>
      <family val="2"/>
      <scheme val="minor"/>
    </font>
    <font>
      <sz val="10"/>
      <color rgb="FFFF0000"/>
      <name val="Arial"/>
      <family val="2"/>
    </font>
    <font>
      <b/>
      <sz val="13"/>
      <color theme="1"/>
      <name val="Arial"/>
      <family val="2"/>
    </font>
    <font>
      <b/>
      <sz val="12"/>
      <color rgb="FF002060"/>
      <name val="Arial"/>
      <family val="2"/>
    </font>
    <font>
      <b/>
      <sz val="11"/>
      <color theme="1"/>
      <name val="Calibri"/>
      <family val="2"/>
      <scheme val="minor"/>
    </font>
    <font>
      <b/>
      <u/>
      <sz val="11"/>
      <color theme="1"/>
      <name val="Calibri"/>
      <family val="2"/>
      <scheme val="minor"/>
    </font>
    <font>
      <b/>
      <i/>
      <u/>
      <sz val="11"/>
      <color theme="1"/>
      <name val="Calibri"/>
      <family val="2"/>
      <scheme val="minor"/>
    </font>
    <font>
      <b/>
      <i/>
      <sz val="12"/>
      <color theme="1"/>
      <name val="Calibri"/>
      <family val="2"/>
      <scheme val="minor"/>
    </font>
    <font>
      <sz val="14"/>
      <color theme="1"/>
      <name val="Calibri"/>
      <family val="2"/>
      <scheme val="minor"/>
    </font>
    <font>
      <sz val="11"/>
      <name val="Calibri"/>
      <family val="2"/>
      <scheme val="minor"/>
    </font>
    <font>
      <sz val="10"/>
      <color theme="1"/>
      <name val="Arial"/>
      <family val="2"/>
    </font>
    <font>
      <i/>
      <sz val="11"/>
      <color theme="1"/>
      <name val="Calibri"/>
      <family val="2"/>
      <scheme val="minor"/>
    </font>
    <font>
      <b/>
      <sz val="11"/>
      <name val="Calibri"/>
      <family val="2"/>
      <scheme val="minor"/>
    </font>
    <font>
      <b/>
      <sz val="11"/>
      <color theme="1"/>
      <name val="Arial"/>
      <family val="2"/>
    </font>
    <font>
      <sz val="9"/>
      <color indexed="81"/>
      <name val="Tahoma"/>
      <family val="2"/>
    </font>
    <font>
      <b/>
      <sz val="14"/>
      <color rgb="FFFF0000"/>
      <name val="Arial"/>
      <family val="2"/>
    </font>
  </fonts>
  <fills count="8">
    <fill>
      <patternFill patternType="none"/>
    </fill>
    <fill>
      <patternFill patternType="gray125"/>
    </fill>
    <fill>
      <patternFill patternType="solid">
        <fgColor rgb="FFFFFF00"/>
        <bgColor indexed="64"/>
      </patternFill>
    </fill>
    <fill>
      <patternFill patternType="solid">
        <fgColor rgb="FFFFC000"/>
        <bgColor indexed="64"/>
      </patternFill>
    </fill>
    <fill>
      <patternFill patternType="solid">
        <fgColor theme="8" tint="0.79998168889431442"/>
        <bgColor indexed="64"/>
      </patternFill>
    </fill>
    <fill>
      <patternFill patternType="solid">
        <fgColor rgb="FF002060"/>
        <bgColor indexed="64"/>
      </patternFill>
    </fill>
    <fill>
      <patternFill patternType="solid">
        <fgColor theme="0" tint="-0.14999847407452621"/>
        <bgColor indexed="64"/>
      </patternFill>
    </fill>
    <fill>
      <patternFill patternType="solid">
        <fgColor theme="4" tint="0.79998168889431442"/>
        <bgColor indexed="64"/>
      </patternFill>
    </fill>
  </fills>
  <borders count="12">
    <border>
      <left/>
      <right/>
      <top/>
      <bottom/>
      <diagonal/>
    </border>
    <border>
      <left style="medium">
        <color indexed="64"/>
      </left>
      <right style="medium">
        <color indexed="64"/>
      </right>
      <top style="medium">
        <color indexed="64"/>
      </top>
      <bottom style="medium">
        <color indexed="64"/>
      </bottom>
      <diagonal/>
    </border>
    <border>
      <left style="medium">
        <color auto="1"/>
      </left>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style="thin">
        <color auto="1"/>
      </top>
      <bottom style="medium">
        <color auto="1"/>
      </bottom>
      <diagonal/>
    </border>
    <border>
      <left style="medium">
        <color auto="1"/>
      </left>
      <right/>
      <top/>
      <bottom/>
      <diagonal/>
    </border>
    <border>
      <left/>
      <right/>
      <top style="medium">
        <color auto="1"/>
      </top>
      <bottom style="thin">
        <color auto="1"/>
      </bottom>
      <diagonal/>
    </border>
    <border>
      <left style="medium">
        <color auto="1"/>
      </left>
      <right/>
      <top style="thin">
        <color auto="1"/>
      </top>
      <bottom/>
      <diagonal/>
    </border>
    <border>
      <left/>
      <right/>
      <top style="thin">
        <color auto="1"/>
      </top>
      <bottom/>
      <diagonal/>
    </border>
    <border>
      <left/>
      <right style="medium">
        <color auto="1"/>
      </right>
      <top style="thin">
        <color auto="1"/>
      </top>
      <bottom style="thin">
        <color auto="1"/>
      </bottom>
      <diagonal/>
    </border>
    <border>
      <left/>
      <right style="medium">
        <color auto="1"/>
      </right>
      <top style="thin">
        <color auto="1"/>
      </top>
      <bottom style="medium">
        <color auto="1"/>
      </bottom>
      <diagonal/>
    </border>
  </borders>
  <cellStyleXfs count="6">
    <xf numFmtId="0" fontId="0" fillId="0" borderId="0"/>
    <xf numFmtId="43" fontId="1" fillId="0" borderId="0" applyFont="0" applyFill="0" applyBorder="0" applyAlignment="0" applyProtection="0"/>
    <xf numFmtId="43" fontId="1" fillId="0" borderId="0"/>
    <xf numFmtId="0" fontId="1" fillId="0" borderId="0" applyFont="0" applyFill="0" applyBorder="0" applyAlignment="0" applyProtection="0"/>
    <xf numFmtId="0" fontId="1" fillId="0" borderId="0"/>
    <xf numFmtId="9" fontId="1" fillId="0" borderId="0" applyFont="0" applyFill="0" applyBorder="0" applyAlignment="0" applyProtection="0"/>
  </cellStyleXfs>
  <cellXfs count="98">
    <xf numFmtId="0" fontId="0" fillId="0" borderId="0" xfId="0"/>
    <xf numFmtId="0" fontId="0" fillId="0" borderId="0" xfId="0" applyAlignment="1">
      <alignment vertical="top" wrapText="1"/>
    </xf>
    <xf numFmtId="0" fontId="0" fillId="0" borderId="0" xfId="0" applyAlignment="1">
      <alignment vertical="top"/>
    </xf>
    <xf numFmtId="0" fontId="0" fillId="2" borderId="0" xfId="0" applyFill="1" applyAlignment="1">
      <alignment vertical="top" wrapText="1"/>
    </xf>
    <xf numFmtId="0" fontId="2" fillId="4" borderId="0" xfId="0" applyFont="1" applyFill="1" applyAlignment="1" applyProtection="1">
      <alignment horizontal="center" vertical="top"/>
      <protection locked="0"/>
    </xf>
    <xf numFmtId="0" fontId="2" fillId="0" borderId="0" xfId="0" applyFont="1" applyAlignment="1" applyProtection="1">
      <alignment horizontal="center" vertical="top"/>
      <protection hidden="1"/>
    </xf>
    <xf numFmtId="43" fontId="4" fillId="4" borderId="0" xfId="1" applyFont="1" applyFill="1" applyAlignment="1" applyProtection="1">
      <alignment vertical="top"/>
      <protection locked="0"/>
    </xf>
    <xf numFmtId="43" fontId="5" fillId="4" borderId="0" xfId="1" applyFont="1" applyFill="1" applyAlignment="1" applyProtection="1">
      <alignment vertical="top"/>
      <protection locked="0"/>
    </xf>
    <xf numFmtId="0" fontId="0" fillId="0" borderId="0" xfId="0" applyProtection="1">
      <protection hidden="1"/>
    </xf>
    <xf numFmtId="0" fontId="8" fillId="5" borderId="0" xfId="0" applyFont="1" applyFill="1" applyAlignment="1" applyProtection="1">
      <alignment vertical="top"/>
      <protection hidden="1"/>
    </xf>
    <xf numFmtId="0" fontId="8" fillId="5" borderId="0" xfId="0" applyFont="1" applyFill="1" applyAlignment="1" applyProtection="1">
      <alignment horizontal="center" vertical="top"/>
      <protection hidden="1"/>
    </xf>
    <xf numFmtId="0" fontId="2" fillId="0" borderId="0" xfId="0" applyFont="1" applyAlignment="1" applyProtection="1">
      <alignment vertical="top"/>
      <protection hidden="1"/>
    </xf>
    <xf numFmtId="0" fontId="7" fillId="3" borderId="1" xfId="0" applyFont="1" applyFill="1" applyBorder="1" applyAlignment="1" applyProtection="1">
      <alignment vertical="top"/>
      <protection hidden="1"/>
    </xf>
    <xf numFmtId="0" fontId="14" fillId="3" borderId="1" xfId="0" applyFont="1" applyFill="1" applyBorder="1" applyAlignment="1" applyProtection="1">
      <alignment vertical="top"/>
      <protection hidden="1"/>
    </xf>
    <xf numFmtId="0" fontId="2" fillId="0" borderId="0" xfId="0" applyFont="1" applyAlignment="1" applyProtection="1">
      <alignment vertical="top"/>
      <protection locked="0"/>
    </xf>
    <xf numFmtId="0" fontId="13" fillId="0" borderId="0" xfId="0" applyFont="1" applyProtection="1">
      <protection locked="0"/>
    </xf>
    <xf numFmtId="0" fontId="2" fillId="0" borderId="0" xfId="0" applyFont="1" applyAlignment="1" applyProtection="1">
      <alignment horizontal="center" vertical="top"/>
      <protection locked="0"/>
    </xf>
    <xf numFmtId="0" fontId="2" fillId="0" borderId="0" xfId="0" applyFont="1" applyAlignment="1" applyProtection="1">
      <alignment vertical="top" wrapText="1"/>
      <protection locked="0"/>
    </xf>
    <xf numFmtId="164" fontId="2" fillId="0" borderId="0" xfId="1" applyNumberFormat="1" applyFont="1" applyAlignment="1" applyProtection="1">
      <alignment vertical="top"/>
      <protection locked="0"/>
    </xf>
    <xf numFmtId="0" fontId="6" fillId="0" borderId="0" xfId="0" applyFont="1" applyAlignment="1" applyProtection="1">
      <alignment vertical="top"/>
      <protection locked="0"/>
    </xf>
    <xf numFmtId="0" fontId="3" fillId="0" borderId="0" xfId="0" applyFont="1" applyAlignment="1" applyProtection="1">
      <alignment vertical="top"/>
      <protection locked="0"/>
    </xf>
    <xf numFmtId="43" fontId="2" fillId="4" borderId="0" xfId="1" applyFont="1" applyFill="1" applyAlignment="1" applyProtection="1">
      <alignment horizontal="center" vertical="top"/>
      <protection locked="0"/>
    </xf>
    <xf numFmtId="43" fontId="2" fillId="4" borderId="0" xfId="1" applyFont="1" applyFill="1" applyAlignment="1" applyProtection="1">
      <alignment vertical="top"/>
      <protection locked="0"/>
    </xf>
    <xf numFmtId="43" fontId="2" fillId="4" borderId="0" xfId="1" applyFont="1" applyFill="1" applyBorder="1" applyAlignment="1" applyProtection="1">
      <alignment vertical="top"/>
      <protection locked="0"/>
    </xf>
    <xf numFmtId="43" fontId="2" fillId="0" borderId="0" xfId="1" applyFont="1" applyFill="1" applyAlignment="1" applyProtection="1">
      <alignment horizontal="center" vertical="top"/>
      <protection locked="0"/>
    </xf>
    <xf numFmtId="43" fontId="2" fillId="0" borderId="0" xfId="1" applyFont="1" applyFill="1" applyBorder="1" applyAlignment="1" applyProtection="1">
      <alignment vertical="top"/>
      <protection locked="0"/>
    </xf>
    <xf numFmtId="43" fontId="2" fillId="0" borderId="0" xfId="1" applyFont="1" applyFill="1" applyAlignment="1" applyProtection="1">
      <alignment vertical="top"/>
      <protection locked="0"/>
    </xf>
    <xf numFmtId="0" fontId="2" fillId="4" borderId="0" xfId="0" applyFont="1" applyFill="1" applyAlignment="1" applyProtection="1">
      <alignment vertical="top"/>
      <protection locked="0"/>
    </xf>
    <xf numFmtId="0" fontId="2" fillId="0" borderId="0" xfId="0" applyFont="1" applyAlignment="1" applyProtection="1">
      <alignment horizontal="justify" vertical="top"/>
      <protection locked="0"/>
    </xf>
    <xf numFmtId="0" fontId="7" fillId="0" borderId="0" xfId="0" applyFont="1" applyAlignment="1" applyProtection="1">
      <alignment vertical="top"/>
      <protection locked="0"/>
    </xf>
    <xf numFmtId="0" fontId="2" fillId="0" borderId="0" xfId="0" applyFont="1" applyAlignment="1" applyProtection="1">
      <alignment horizontal="justify" vertical="top" wrapText="1"/>
      <protection locked="0"/>
    </xf>
    <xf numFmtId="0" fontId="7" fillId="0" borderId="0" xfId="0" applyFont="1" applyAlignment="1" applyProtection="1">
      <alignment horizontal="justify" vertical="top"/>
      <protection locked="0"/>
    </xf>
    <xf numFmtId="9" fontId="2" fillId="0" borderId="0" xfId="5" applyFont="1" applyFill="1" applyAlignment="1" applyProtection="1">
      <alignment vertical="top"/>
      <protection hidden="1"/>
    </xf>
    <xf numFmtId="0" fontId="2" fillId="0" borderId="0" xfId="0" applyFont="1" applyAlignment="1" applyProtection="1">
      <alignment horizontal="justify" vertical="top"/>
      <protection hidden="1"/>
    </xf>
    <xf numFmtId="0" fontId="10" fillId="5" borderId="0" xfId="0" applyFont="1" applyFill="1" applyAlignment="1" applyProtection="1">
      <alignment vertical="top"/>
      <protection hidden="1"/>
    </xf>
    <xf numFmtId="0" fontId="6" fillId="6" borderId="0" xfId="0" applyFont="1" applyFill="1" applyAlignment="1" applyProtection="1">
      <alignment vertical="top" wrapText="1"/>
      <protection hidden="1"/>
    </xf>
    <xf numFmtId="0" fontId="6" fillId="6" borderId="0" xfId="0" applyFont="1" applyFill="1" applyAlignment="1" applyProtection="1">
      <alignment vertical="top"/>
      <protection hidden="1"/>
    </xf>
    <xf numFmtId="0" fontId="10" fillId="5" borderId="0" xfId="0" applyFont="1" applyFill="1" applyAlignment="1" applyProtection="1">
      <alignment vertical="top" wrapText="1"/>
      <protection hidden="1"/>
    </xf>
    <xf numFmtId="0" fontId="6" fillId="6" borderId="0" xfId="0" quotePrefix="1" applyFont="1" applyFill="1" applyAlignment="1" applyProtection="1">
      <alignment vertical="top"/>
      <protection hidden="1"/>
    </xf>
    <xf numFmtId="0" fontId="9" fillId="0" borderId="0" xfId="0" applyFont="1" applyAlignment="1" applyProtection="1">
      <alignment vertical="top" wrapText="1"/>
      <protection hidden="1"/>
    </xf>
    <xf numFmtId="0" fontId="0" fillId="0" borderId="0" xfId="0" applyAlignment="1" applyProtection="1">
      <alignment horizontal="justify" vertical="top" wrapText="1"/>
      <protection hidden="1"/>
    </xf>
    <xf numFmtId="0" fontId="0" fillId="0" borderId="0" xfId="0" applyAlignment="1" applyProtection="1">
      <alignment vertical="top" wrapText="1"/>
      <protection hidden="1"/>
    </xf>
    <xf numFmtId="0" fontId="17" fillId="0" borderId="0" xfId="0" applyFont="1" applyAlignment="1" applyProtection="1">
      <alignment vertical="top"/>
      <protection hidden="1"/>
    </xf>
    <xf numFmtId="0" fontId="0" fillId="0" borderId="0" xfId="0" applyAlignment="1" applyProtection="1">
      <alignment vertical="top"/>
      <protection hidden="1"/>
    </xf>
    <xf numFmtId="0" fontId="16" fillId="0" borderId="0" xfId="0" applyFont="1" applyAlignment="1" applyProtection="1">
      <alignment vertical="top" wrapText="1"/>
      <protection hidden="1"/>
    </xf>
    <xf numFmtId="0" fontId="17" fillId="0" borderId="0" xfId="0" applyFont="1" applyAlignment="1" applyProtection="1">
      <alignment horizontal="left" vertical="top" wrapText="1"/>
      <protection hidden="1"/>
    </xf>
    <xf numFmtId="0" fontId="0" fillId="0" borderId="0" xfId="0" applyAlignment="1" applyProtection="1">
      <alignment horizontal="left" vertical="top"/>
      <protection hidden="1"/>
    </xf>
    <xf numFmtId="0" fontId="0" fillId="0" borderId="0" xfId="0" applyAlignment="1" applyProtection="1">
      <alignment horizontal="left" vertical="top" wrapText="1"/>
      <protection hidden="1"/>
    </xf>
    <xf numFmtId="0" fontId="16" fillId="0" borderId="0" xfId="0" applyFont="1" applyAlignment="1" applyProtection="1">
      <alignment vertical="top"/>
      <protection hidden="1"/>
    </xf>
    <xf numFmtId="0" fontId="17" fillId="0" borderId="0" xfId="0" applyFont="1" applyAlignment="1" applyProtection="1">
      <alignment horizontal="left" vertical="top"/>
      <protection hidden="1"/>
    </xf>
    <xf numFmtId="0" fontId="16" fillId="0" borderId="0" xfId="0" applyFont="1" applyAlignment="1" applyProtection="1">
      <alignment horizontal="center" vertical="top" wrapText="1"/>
      <protection hidden="1"/>
    </xf>
    <xf numFmtId="0" fontId="0" fillId="0" borderId="0" xfId="0" applyAlignment="1" applyProtection="1">
      <alignment wrapText="1"/>
      <protection hidden="1"/>
    </xf>
    <xf numFmtId="0" fontId="17" fillId="0" borderId="0" xfId="0" applyFont="1" applyAlignment="1" applyProtection="1">
      <alignment wrapText="1"/>
      <protection hidden="1"/>
    </xf>
    <xf numFmtId="0" fontId="16" fillId="0" borderId="0" xfId="0" applyFont="1" applyProtection="1">
      <protection hidden="1"/>
    </xf>
    <xf numFmtId="0" fontId="16" fillId="0" borderId="0" xfId="0" applyFont="1" applyAlignment="1" applyProtection="1">
      <alignment wrapText="1"/>
      <protection hidden="1"/>
    </xf>
    <xf numFmtId="0" fontId="16" fillId="0" borderId="0" xfId="0" applyFont="1" applyAlignment="1" applyProtection="1">
      <alignment horizontal="center" vertical="center" wrapText="1"/>
      <protection hidden="1"/>
    </xf>
    <xf numFmtId="0" fontId="17" fillId="0" borderId="0" xfId="0" applyFont="1" applyProtection="1">
      <protection hidden="1"/>
    </xf>
    <xf numFmtId="0" fontId="21" fillId="0" borderId="0" xfId="0" applyFont="1" applyProtection="1">
      <protection hidden="1"/>
    </xf>
    <xf numFmtId="0" fontId="0" fillId="0" borderId="0" xfId="0" applyAlignment="1" applyProtection="1">
      <alignment horizontal="left" vertical="center" wrapText="1"/>
      <protection hidden="1"/>
    </xf>
    <xf numFmtId="0" fontId="0" fillId="0" borderId="0" xfId="0" applyAlignment="1" applyProtection="1">
      <alignment horizontal="center" vertical="center" wrapText="1"/>
      <protection hidden="1"/>
    </xf>
    <xf numFmtId="0" fontId="16" fillId="0" borderId="0" xfId="0" applyFont="1" applyAlignment="1" applyProtection="1">
      <alignment horizontal="left" vertical="center" wrapText="1"/>
      <protection hidden="1"/>
    </xf>
    <xf numFmtId="0" fontId="22" fillId="0" borderId="0" xfId="0" applyFont="1" applyProtection="1">
      <protection hidden="1"/>
    </xf>
    <xf numFmtId="0" fontId="17" fillId="0" borderId="0" xfId="0" applyFont="1" applyAlignment="1" applyProtection="1">
      <alignment vertical="top" wrapText="1"/>
      <protection hidden="1"/>
    </xf>
    <xf numFmtId="0" fontId="0" fillId="0" borderId="6" xfId="0" applyBorder="1" applyAlignment="1" applyProtection="1">
      <alignment horizontal="center" vertical="top" wrapText="1"/>
      <protection hidden="1"/>
    </xf>
    <xf numFmtId="0" fontId="0" fillId="0" borderId="0" xfId="0" applyAlignment="1" applyProtection="1">
      <alignment horizontal="center" vertical="top" wrapText="1"/>
      <protection hidden="1"/>
    </xf>
    <xf numFmtId="0" fontId="0" fillId="0" borderId="6" xfId="0" applyBorder="1" applyAlignment="1" applyProtection="1">
      <alignment horizontal="justify" vertical="top" wrapText="1"/>
      <protection hidden="1"/>
    </xf>
    <xf numFmtId="0" fontId="17" fillId="0" borderId="6" xfId="0" applyFont="1" applyBorder="1" applyAlignment="1" applyProtection="1">
      <alignment horizontal="center" vertical="top" wrapText="1"/>
      <protection hidden="1"/>
    </xf>
    <xf numFmtId="0" fontId="17" fillId="0" borderId="0" xfId="0" applyFont="1" applyAlignment="1" applyProtection="1">
      <alignment horizontal="center" vertical="top" wrapText="1"/>
      <protection hidden="1"/>
    </xf>
    <xf numFmtId="0" fontId="24" fillId="0" borderId="0" xfId="0" applyFont="1" applyProtection="1">
      <protection hidden="1"/>
    </xf>
    <xf numFmtId="0" fontId="4" fillId="0" borderId="0" xfId="0" applyFont="1" applyAlignment="1" applyProtection="1">
      <alignment horizontal="justify" vertical="top" wrapText="1"/>
      <protection hidden="1"/>
    </xf>
    <xf numFmtId="0" fontId="2" fillId="7" borderId="0" xfId="0" applyFont="1" applyFill="1" applyProtection="1">
      <protection hidden="1"/>
    </xf>
    <xf numFmtId="0" fontId="2" fillId="7" borderId="0" xfId="0" applyFont="1" applyFill="1" applyAlignment="1" applyProtection="1">
      <alignment vertical="top"/>
      <protection hidden="1"/>
    </xf>
    <xf numFmtId="0" fontId="6" fillId="0" borderId="0" xfId="0" applyFont="1" applyAlignment="1" applyProtection="1">
      <alignment vertical="top"/>
      <protection hidden="1"/>
    </xf>
    <xf numFmtId="0" fontId="2" fillId="0" borderId="0" xfId="0" applyFont="1" applyAlignment="1" applyProtection="1">
      <alignment vertical="top" wrapText="1"/>
      <protection hidden="1"/>
    </xf>
    <xf numFmtId="0" fontId="4" fillId="0" borderId="0" xfId="0" applyFont="1" applyAlignment="1" applyProtection="1">
      <alignment horizontal="justify" vertical="top" wrapText="1"/>
      <protection hidden="1"/>
    </xf>
    <xf numFmtId="0" fontId="27" fillId="2" borderId="0" xfId="0" applyFont="1" applyFill="1" applyAlignment="1" applyProtection="1">
      <alignment horizontal="center" vertical="top"/>
      <protection hidden="1"/>
    </xf>
    <xf numFmtId="0" fontId="11" fillId="3" borderId="0" xfId="0" applyFont="1" applyFill="1" applyAlignment="1" applyProtection="1">
      <alignment horizontal="left" vertical="top"/>
      <protection locked="0"/>
    </xf>
    <xf numFmtId="0" fontId="2" fillId="0" borderId="0" xfId="0" applyFont="1" applyAlignment="1" applyProtection="1">
      <alignment horizontal="center" vertical="top"/>
      <protection locked="0"/>
    </xf>
    <xf numFmtId="0" fontId="2" fillId="3" borderId="0" xfId="0" applyFont="1" applyFill="1" applyAlignment="1" applyProtection="1">
      <alignment vertical="top"/>
      <protection locked="0"/>
    </xf>
    <xf numFmtId="0" fontId="0" fillId="0" borderId="0" xfId="0" applyAlignment="1" applyProtection="1">
      <alignment vertical="top" wrapText="1"/>
      <protection hidden="1"/>
    </xf>
    <xf numFmtId="0" fontId="0" fillId="0" borderId="0" xfId="0" applyAlignment="1" applyProtection="1">
      <alignment wrapText="1"/>
      <protection hidden="1"/>
    </xf>
    <xf numFmtId="0" fontId="17" fillId="0" borderId="0" xfId="0" applyFont="1" applyAlignment="1" applyProtection="1">
      <alignment horizontal="left" vertical="top"/>
      <protection hidden="1"/>
    </xf>
    <xf numFmtId="0" fontId="16" fillId="0" borderId="0" xfId="0" applyFont="1" applyAlignment="1" applyProtection="1">
      <alignment horizontal="left" vertical="top" wrapText="1"/>
      <protection hidden="1"/>
    </xf>
    <xf numFmtId="0" fontId="0" fillId="0" borderId="0" xfId="0" applyAlignment="1" applyProtection="1">
      <alignment horizontal="left" vertical="top" wrapText="1"/>
      <protection hidden="1"/>
    </xf>
    <xf numFmtId="0" fontId="0" fillId="0" borderId="0" xfId="0" applyAlignment="1" applyProtection="1">
      <alignment horizontal="justify" vertical="top" wrapText="1"/>
      <protection hidden="1"/>
    </xf>
    <xf numFmtId="0" fontId="0" fillId="0" borderId="5" xfId="0" applyBorder="1" applyAlignment="1" applyProtection="1">
      <alignment horizontal="justify" vertical="top" wrapText="1"/>
      <protection hidden="1"/>
    </xf>
    <xf numFmtId="0" fontId="0" fillId="0" borderId="11" xfId="0" applyBorder="1" applyAlignment="1" applyProtection="1">
      <alignment horizontal="justify" vertical="top" wrapText="1"/>
      <protection hidden="1"/>
    </xf>
    <xf numFmtId="0" fontId="17" fillId="0" borderId="0" xfId="0" applyFont="1" applyAlignment="1" applyProtection="1">
      <alignment vertical="top"/>
      <protection hidden="1"/>
    </xf>
    <xf numFmtId="0" fontId="0" fillId="0" borderId="0" xfId="0" applyAlignment="1" applyProtection="1">
      <alignment vertical="top"/>
      <protection hidden="1"/>
    </xf>
    <xf numFmtId="0" fontId="17" fillId="0" borderId="2" xfId="0" applyFont="1" applyBorder="1" applyAlignment="1" applyProtection="1">
      <alignment horizontal="center" vertical="top" wrapText="1"/>
      <protection hidden="1"/>
    </xf>
    <xf numFmtId="0" fontId="17" fillId="0" borderId="7" xfId="0" applyFont="1" applyBorder="1" applyAlignment="1" applyProtection="1">
      <alignment horizontal="center" vertical="top" wrapText="1"/>
      <protection hidden="1"/>
    </xf>
    <xf numFmtId="0" fontId="0" fillId="0" borderId="3" xfId="0" applyBorder="1" applyAlignment="1" applyProtection="1">
      <alignment horizontal="justify" vertical="top" wrapText="1"/>
      <protection hidden="1"/>
    </xf>
    <xf numFmtId="0" fontId="0" fillId="0" borderId="4" xfId="0" applyBorder="1" applyAlignment="1" applyProtection="1">
      <alignment horizontal="justify" vertical="top" wrapText="1"/>
      <protection hidden="1"/>
    </xf>
    <xf numFmtId="0" fontId="0" fillId="0" borderId="3" xfId="0" applyBorder="1" applyAlignment="1" applyProtection="1">
      <alignment horizontal="center" vertical="top" wrapText="1"/>
      <protection hidden="1"/>
    </xf>
    <xf numFmtId="0" fontId="0" fillId="0" borderId="4" xfId="0" applyBorder="1" applyAlignment="1" applyProtection="1">
      <alignment horizontal="center" vertical="top" wrapText="1"/>
      <protection hidden="1"/>
    </xf>
    <xf numFmtId="0" fontId="0" fillId="0" borderId="8" xfId="0" applyBorder="1" applyAlignment="1" applyProtection="1">
      <alignment horizontal="justify" vertical="top" wrapText="1"/>
      <protection hidden="1"/>
    </xf>
    <xf numFmtId="0" fontId="0" fillId="0" borderId="9" xfId="0" applyBorder="1" applyAlignment="1" applyProtection="1">
      <alignment horizontal="justify" vertical="top" wrapText="1"/>
      <protection hidden="1"/>
    </xf>
    <xf numFmtId="0" fontId="0" fillId="0" borderId="10" xfId="0" applyBorder="1" applyAlignment="1" applyProtection="1">
      <alignment horizontal="center" vertical="top" wrapText="1"/>
      <protection hidden="1"/>
    </xf>
  </cellXfs>
  <cellStyles count="6">
    <cellStyle name="Comma" xfId="1" builtinId="3"/>
    <cellStyle name="Comma 5" xfId="3" xr:uid="{00000000-0005-0000-0000-000001000000}"/>
    <cellStyle name="Normal" xfId="0" builtinId="0"/>
    <cellStyle name="Normal 4" xfId="4" xr:uid="{00000000-0005-0000-0000-000003000000}"/>
    <cellStyle name="Normal 4 2" xfId="2" xr:uid="{00000000-0005-0000-0000-000004000000}"/>
    <cellStyle name="Percent" xfId="5" builtinId="5"/>
  </cellStyles>
  <dxfs count="10">
    <dxf>
      <fill>
        <patternFill>
          <bgColor theme="4" tint="0.39994506668294322"/>
        </patternFill>
      </fill>
    </dxf>
    <dxf>
      <fill>
        <patternFill>
          <bgColor theme="4" tint="0.39994506668294322"/>
        </patternFill>
      </fill>
    </dxf>
    <dxf>
      <fill>
        <patternFill>
          <bgColor theme="3" tint="0.59996337778862885"/>
        </patternFill>
      </fill>
    </dxf>
    <dxf>
      <font>
        <color rgb="FF9C0006"/>
      </font>
      <fill>
        <patternFill>
          <bgColor rgb="FFFFC7CE"/>
        </patternFill>
      </fill>
    </dxf>
    <dxf>
      <font>
        <strike val="0"/>
        <outline val="0"/>
        <shadow val="0"/>
        <vertAlign val="baseline"/>
        <sz val="12"/>
        <color theme="1"/>
        <name val="Arial"/>
        <family val="2"/>
        <scheme val="none"/>
      </font>
      <fill>
        <patternFill patternType="none">
          <fgColor indexed="64"/>
          <bgColor auto="1"/>
        </patternFill>
      </fill>
      <alignment vertical="top" textRotation="0" indent="0" justifyLastLine="0" shrinkToFit="0" readingOrder="0"/>
      <protection locked="1" hidden="1"/>
    </dxf>
    <dxf>
      <font>
        <strike val="0"/>
        <outline val="0"/>
        <shadow val="0"/>
        <vertAlign val="baseline"/>
        <sz val="12"/>
        <color theme="1"/>
        <name val="Arial"/>
        <family val="2"/>
        <scheme val="none"/>
      </font>
      <fill>
        <patternFill patternType="none">
          <fgColor indexed="64"/>
          <bgColor auto="1"/>
        </patternFill>
      </fill>
      <alignment vertical="top" textRotation="0" indent="0" justifyLastLine="0" shrinkToFit="0" readingOrder="0"/>
      <protection locked="1" hidden="1"/>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horizontal="center" vertical="top" textRotation="0" wrapText="0" indent="0" justifyLastLine="0" shrinkToFit="0" readingOrder="0"/>
      <protection locked="1" hidden="1"/>
    </dxf>
    <dxf>
      <font>
        <b val="0"/>
        <i val="0"/>
        <strike val="0"/>
        <condense val="0"/>
        <extend val="0"/>
        <outline val="0"/>
        <shadow val="0"/>
        <u val="none"/>
        <vertAlign val="baseline"/>
        <sz val="12"/>
        <color theme="1"/>
        <name val="Arial"/>
        <family val="2"/>
        <scheme val="none"/>
      </font>
      <fill>
        <patternFill patternType="none">
          <fgColor indexed="64"/>
          <bgColor auto="1"/>
        </patternFill>
      </fill>
      <alignment vertical="top" textRotation="0" indent="0" justifyLastLine="0" shrinkToFit="0" readingOrder="0"/>
      <protection locked="1" hidden="1"/>
    </dxf>
    <dxf>
      <font>
        <strike val="0"/>
        <outline val="0"/>
        <shadow val="0"/>
        <vertAlign val="baseline"/>
        <sz val="12"/>
        <color theme="1"/>
        <name val="Arial"/>
        <family val="2"/>
        <scheme val="none"/>
      </font>
      <fill>
        <patternFill patternType="none">
          <fgColor indexed="64"/>
          <bgColor auto="1"/>
        </patternFill>
      </fill>
      <alignment vertical="top" textRotation="0" indent="0" justifyLastLine="0" shrinkToFit="0" readingOrder="0"/>
      <protection locked="1" hidden="1"/>
    </dxf>
    <dxf>
      <font>
        <strike val="0"/>
        <outline val="0"/>
        <shadow val="0"/>
        <vertAlign val="baseline"/>
        <sz val="12"/>
        <color theme="1"/>
        <name val="Arial"/>
        <family val="2"/>
        <scheme val="none"/>
      </font>
      <fill>
        <patternFill patternType="solid">
          <fgColor indexed="64"/>
          <bgColor rgb="FF92D050"/>
        </patternFill>
      </fill>
      <alignment vertical="top" textRotation="0" indent="0" justifyLastLine="0" shrinkToFit="0" readingOrder="0"/>
      <protection locked="1" hidden="1"/>
    </dxf>
  </dxfs>
  <tableStyles count="0" defaultTableStyle="TableStyleMedium9" defaultPivotStyle="PivotStyleLight16"/>
  <colors>
    <mruColors>
      <color rgb="FFDCF75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213</xdr:row>
      <xdr:rowOff>22412</xdr:rowOff>
    </xdr:from>
    <xdr:to>
      <xdr:col>15</xdr:col>
      <xdr:colOff>594597</xdr:colOff>
      <xdr:row>263</xdr:row>
      <xdr:rowOff>25877</xdr:rowOff>
    </xdr:to>
    <xdr:pic>
      <xdr:nvPicPr>
        <xdr:cNvPr id="86" name="Picture 85">
          <a:extLst>
            <a:ext uri="{FF2B5EF4-FFF2-40B4-BE49-F238E27FC236}">
              <a16:creationId xmlns:a16="http://schemas.microsoft.com/office/drawing/2014/main" id="{43C8A548-E9D2-406A-A276-01D687E4349C}"/>
            </a:ext>
          </a:extLst>
        </xdr:cNvPr>
        <xdr:cNvPicPr>
          <a:picLocks noChangeAspect="1"/>
        </xdr:cNvPicPr>
      </xdr:nvPicPr>
      <xdr:blipFill>
        <a:blip xmlns:r="http://schemas.openxmlformats.org/officeDocument/2006/relationships" r:embed="rId1"/>
        <a:stretch>
          <a:fillRect/>
        </a:stretch>
      </xdr:blipFill>
      <xdr:spPr>
        <a:xfrm>
          <a:off x="179294" y="46168236"/>
          <a:ext cx="14433862" cy="9528465"/>
        </a:xfrm>
        <a:prstGeom prst="rect">
          <a:avLst/>
        </a:prstGeom>
        <a:ln>
          <a:solidFill>
            <a:sysClr val="windowText" lastClr="000000"/>
          </a:solidFill>
        </a:ln>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B2:E24" totalsRowShown="0" headerRowDxfId="9" dataDxfId="8">
  <tableColumns count="4">
    <tableColumn id="1" xr3:uid="{00000000-0010-0000-0000-000001000000}" name="Evaluation of" dataDxfId="7"/>
    <tableColumn id="2" xr3:uid="{00000000-0010-0000-0000-000002000000}" name="Applicable" dataDxfId="6"/>
    <tableColumn id="3" xr3:uid="{CC30FCD5-BA57-4025-A024-E295E8FBBFF2}" name="Evaluation of2" dataDxfId="5"/>
    <tableColumn id="4" xr3:uid="{713730C1-9071-4903-832E-6AA5DED56858}" name="Applicable2" dataDxfId="4"/>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M8"/>
  <sheetViews>
    <sheetView workbookViewId="0"/>
  </sheetViews>
  <sheetFormatPr defaultRowHeight="14.5" x14ac:dyDescent="0.35"/>
  <cols>
    <col min="1" max="1" width="11" bestFit="1" customWidth="1"/>
    <col min="2" max="2" width="21.453125" customWidth="1"/>
    <col min="3" max="5" width="10.7265625" customWidth="1"/>
    <col min="11" max="11" width="16.453125" customWidth="1"/>
    <col min="12" max="12" width="13.453125" bestFit="1" customWidth="1"/>
    <col min="13" max="13" width="11.453125" bestFit="1" customWidth="1"/>
  </cols>
  <sheetData>
    <row r="2" spans="1:13" x14ac:dyDescent="0.35">
      <c r="A2" t="s">
        <v>0</v>
      </c>
      <c r="B2" t="s">
        <v>1</v>
      </c>
    </row>
    <row r="3" spans="1:13" x14ac:dyDescent="0.35">
      <c r="B3" t="s">
        <v>2</v>
      </c>
      <c r="C3" t="s">
        <v>3</v>
      </c>
      <c r="D3" t="s">
        <v>4</v>
      </c>
      <c r="E3" t="s">
        <v>5</v>
      </c>
      <c r="K3" t="s">
        <v>6</v>
      </c>
      <c r="L3" t="s">
        <v>7</v>
      </c>
      <c r="M3" t="s">
        <v>8</v>
      </c>
    </row>
    <row r="4" spans="1:13" x14ac:dyDescent="0.35">
      <c r="A4" s="2" t="s">
        <v>9</v>
      </c>
      <c r="B4" s="2" t="s">
        <v>10</v>
      </c>
      <c r="C4" s="2" t="s">
        <v>11</v>
      </c>
      <c r="D4" s="2" t="s">
        <v>12</v>
      </c>
      <c r="E4" s="2" t="s">
        <v>12</v>
      </c>
      <c r="I4" s="2"/>
      <c r="K4" s="2" t="s">
        <v>13</v>
      </c>
      <c r="L4" s="2" t="s">
        <v>11</v>
      </c>
      <c r="M4" s="2" t="s">
        <v>11</v>
      </c>
    </row>
    <row r="5" spans="1:13" ht="87" x14ac:dyDescent="0.35">
      <c r="A5" s="2" t="s">
        <v>14</v>
      </c>
      <c r="B5" s="1" t="s">
        <v>15</v>
      </c>
      <c r="C5" s="1" t="s">
        <v>16</v>
      </c>
      <c r="D5" s="1" t="s">
        <v>15</v>
      </c>
      <c r="E5" s="1" t="s">
        <v>15</v>
      </c>
      <c r="I5" s="2"/>
      <c r="K5" s="2" t="s">
        <v>17</v>
      </c>
      <c r="L5" s="2" t="s">
        <v>18</v>
      </c>
      <c r="M5" s="2"/>
    </row>
    <row r="6" spans="1:13" ht="159.5" x14ac:dyDescent="0.35">
      <c r="A6" s="2" t="s">
        <v>19</v>
      </c>
      <c r="B6" s="1" t="s">
        <v>20</v>
      </c>
      <c r="C6" s="1" t="s">
        <v>21</v>
      </c>
      <c r="D6" s="1" t="s">
        <v>22</v>
      </c>
      <c r="E6" s="1" t="s">
        <v>23</v>
      </c>
      <c r="I6" s="2"/>
      <c r="K6" s="1" t="s">
        <v>24</v>
      </c>
      <c r="L6" s="1" t="s">
        <v>25</v>
      </c>
      <c r="M6" s="1" t="s">
        <v>26</v>
      </c>
    </row>
    <row r="7" spans="1:13" ht="101.5" x14ac:dyDescent="0.35">
      <c r="A7" s="2" t="s">
        <v>27</v>
      </c>
      <c r="B7" s="1" t="s">
        <v>28</v>
      </c>
      <c r="C7" s="3" t="s">
        <v>29</v>
      </c>
      <c r="D7" s="3" t="s">
        <v>30</v>
      </c>
      <c r="E7" s="1" t="s">
        <v>23</v>
      </c>
      <c r="I7" s="2"/>
      <c r="K7" s="1" t="s">
        <v>31</v>
      </c>
      <c r="L7" s="1"/>
      <c r="M7" s="2"/>
    </row>
    <row r="8" spans="1:13" ht="87" x14ac:dyDescent="0.35">
      <c r="A8" s="2" t="s">
        <v>32</v>
      </c>
      <c r="B8" s="1" t="s">
        <v>33</v>
      </c>
      <c r="C8" s="1" t="s">
        <v>34</v>
      </c>
      <c r="D8" s="1" t="s">
        <v>35</v>
      </c>
      <c r="E8" s="1" t="s">
        <v>23</v>
      </c>
      <c r="I8" s="2"/>
      <c r="K8" s="1" t="s">
        <v>36</v>
      </c>
      <c r="L8" s="1" t="s">
        <v>37</v>
      </c>
      <c r="M8" s="1" t="s">
        <v>38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Q405"/>
  <sheetViews>
    <sheetView showGridLines="0" zoomScale="87" zoomScaleNormal="87" workbookViewId="0">
      <selection activeCell="C16" sqref="C16"/>
    </sheetView>
  </sheetViews>
  <sheetFormatPr defaultColWidth="0" defaultRowHeight="15.5" zeroHeight="1" x14ac:dyDescent="0.35"/>
  <cols>
    <col min="1" max="1" width="3.26953125" style="14" customWidth="1"/>
    <col min="2" max="2" width="46.54296875" style="14" customWidth="1"/>
    <col min="3" max="3" width="9.453125" style="14" bestFit="1" customWidth="1"/>
    <col min="4" max="4" width="3.7265625" style="14" customWidth="1"/>
    <col min="5" max="5" width="62" style="14" bestFit="1" customWidth="1"/>
    <col min="6" max="6" width="22.81640625" style="11" customWidth="1"/>
    <col min="7" max="7" width="21" style="11" customWidth="1"/>
    <col min="8" max="8" width="21.26953125" style="11" customWidth="1"/>
    <col min="9" max="9" width="22.81640625" style="11" customWidth="1"/>
    <col min="10" max="10" width="3.81640625" style="14" hidden="1" customWidth="1"/>
    <col min="11" max="11" width="39.7265625" style="14" hidden="1" customWidth="1"/>
    <col min="12" max="12" width="18.7265625" style="14" hidden="1" customWidth="1"/>
    <col min="13" max="13" width="9.1796875" style="14" hidden="1" customWidth="1"/>
    <col min="14" max="14" width="31.54296875" style="14" hidden="1" customWidth="1"/>
    <col min="15" max="16" width="9.1796875" style="14" hidden="1" customWidth="1"/>
    <col min="17" max="17" width="16.1796875" style="14" hidden="1" customWidth="1"/>
    <col min="18" max="16384" width="9.1796875" style="14" hidden="1"/>
  </cols>
  <sheetData>
    <row r="1" spans="2:14" x14ac:dyDescent="0.35">
      <c r="F1" s="14"/>
      <c r="G1" s="39"/>
      <c r="H1" s="39"/>
      <c r="I1" s="39"/>
    </row>
    <row r="2" spans="2:14" ht="15.75" customHeight="1" x14ac:dyDescent="0.35">
      <c r="B2" s="34" t="s">
        <v>39</v>
      </c>
      <c r="C2" s="76"/>
      <c r="D2" s="76"/>
      <c r="E2" s="76"/>
      <c r="F2" s="14"/>
      <c r="G2" s="39"/>
      <c r="H2" s="39"/>
      <c r="I2" s="39"/>
    </row>
    <row r="3" spans="2:14" x14ac:dyDescent="0.25">
      <c r="B3" s="34" t="s">
        <v>40</v>
      </c>
      <c r="C3" s="78" t="s">
        <v>274</v>
      </c>
      <c r="D3" s="78"/>
      <c r="E3" s="15" t="s">
        <v>41</v>
      </c>
      <c r="F3" s="14"/>
      <c r="G3" s="39"/>
      <c r="H3" s="39"/>
      <c r="I3" s="39"/>
    </row>
    <row r="4" spans="2:14" ht="18" x14ac:dyDescent="0.35">
      <c r="F4" s="75" t="s">
        <v>42</v>
      </c>
      <c r="G4" s="75"/>
      <c r="H4" s="75"/>
      <c r="I4" s="75"/>
    </row>
    <row r="5" spans="2:14" x14ac:dyDescent="0.35">
      <c r="F5" s="5" t="str">
        <f>C3</f>
        <v>2025-26</v>
      </c>
      <c r="G5" s="5" t="str">
        <f>CONCATENATE(LEFT(F5,4)-1,"-",IF(RIGHT(F5,2)-1&lt;10,CONCATENATE(0,RIGHT(F5,2)-1),RIGHT(F5,2)-1))</f>
        <v>2024-25</v>
      </c>
      <c r="H5" s="5" t="str">
        <f>CONCATENATE(LEFT(G5,4)-1,"-",IF(RIGHT(G5,2)-1&lt;10,CONCATENATE(0,RIGHT(G5,2)-1),RIGHT(G5,2)-1))</f>
        <v>2023-24</v>
      </c>
      <c r="I5" s="5" t="str">
        <f>CONCATENATE(LEFT(H5,4)-1,"-",IF(RIGHT(H5,2)-1&lt;10,CONCATENATE(0,RIGHT(H5,2)-1),RIGHT(H5,2)-1))</f>
        <v>2022-23</v>
      </c>
    </row>
    <row r="6" spans="2:14" x14ac:dyDescent="0.35">
      <c r="B6" s="34" t="s">
        <v>43</v>
      </c>
      <c r="C6" s="5" t="str">
        <f>IF(OR(COUNTIF(C7:C10,"Yes")&gt;1,COUNTIF(C7:C10,"Yes")=0,COUNTBLANK(C7:C10)&gt;0,AND(C7&lt;&gt;"yes",C7&lt;&gt;"no"),AND(C8&lt;&gt;"yes",C8&lt;&gt;"no"),AND(C9&lt;&gt;"yes",C9&lt;&gt;"no"),AND(C10&lt;&gt;"yes",C10&lt;&gt;"no")),"ERROR","OK")</f>
        <v>OK</v>
      </c>
      <c r="E6" s="36" t="s">
        <v>19</v>
      </c>
      <c r="F6" s="6">
        <v>1819.69</v>
      </c>
      <c r="G6" s="6">
        <v>1804.57</v>
      </c>
      <c r="H6" s="6"/>
      <c r="I6" s="6"/>
    </row>
    <row r="7" spans="2:14" x14ac:dyDescent="0.35">
      <c r="B7" s="35" t="s">
        <v>44</v>
      </c>
      <c r="C7" s="4" t="s">
        <v>45</v>
      </c>
      <c r="E7" s="36" t="s">
        <v>46</v>
      </c>
      <c r="F7" s="6"/>
      <c r="G7" s="6">
        <v>0</v>
      </c>
      <c r="H7" s="6"/>
      <c r="I7" s="6"/>
    </row>
    <row r="8" spans="2:14" x14ac:dyDescent="0.35">
      <c r="B8" s="36" t="s">
        <v>47</v>
      </c>
      <c r="C8" s="4" t="s">
        <v>48</v>
      </c>
      <c r="F8" s="14"/>
      <c r="G8" s="14"/>
      <c r="H8" s="14"/>
      <c r="I8" s="14"/>
    </row>
    <row r="9" spans="2:14" x14ac:dyDescent="0.35">
      <c r="B9" s="36" t="s">
        <v>49</v>
      </c>
      <c r="C9" s="4" t="s">
        <v>48</v>
      </c>
      <c r="E9" s="36" t="s">
        <v>267</v>
      </c>
      <c r="F9" s="6"/>
      <c r="G9" s="6"/>
      <c r="H9" s="6"/>
      <c r="I9" s="6"/>
    </row>
    <row r="10" spans="2:14" x14ac:dyDescent="0.35">
      <c r="B10" s="36" t="s">
        <v>51</v>
      </c>
      <c r="C10" s="4" t="s">
        <v>48</v>
      </c>
      <c r="E10" s="36" t="s">
        <v>264</v>
      </c>
      <c r="F10" s="6"/>
      <c r="G10" s="6"/>
      <c r="H10" s="6"/>
      <c r="I10" s="6"/>
    </row>
    <row r="11" spans="2:14" x14ac:dyDescent="0.35">
      <c r="F11" s="14"/>
      <c r="G11" s="14"/>
      <c r="H11" s="14"/>
      <c r="I11" s="14"/>
    </row>
    <row r="12" spans="2:14" ht="31" x14ac:dyDescent="0.35">
      <c r="B12" s="34" t="s">
        <v>54</v>
      </c>
      <c r="C12" s="5" t="str">
        <f>IF(AND(OR(C13="Yes",C13="NA",C13="No"),OR(C14="Yes",C14="NA",C14="No"),OR(C15="Yes",C15="NA",C15="No"),OR(C16="Yes",C16="NA",C16="No"),OR(C17="Yes",C17="No",C17="NA")),"OK","ERROR")</f>
        <v>OK</v>
      </c>
      <c r="E12" s="37" t="s">
        <v>50</v>
      </c>
      <c r="F12" s="14"/>
      <c r="G12" s="14"/>
      <c r="H12" s="14"/>
      <c r="I12" s="14"/>
      <c r="M12" s="17"/>
      <c r="N12" s="17"/>
    </row>
    <row r="13" spans="2:14" x14ac:dyDescent="0.35">
      <c r="B13" s="36" t="s">
        <v>56</v>
      </c>
      <c r="C13" s="4" t="s">
        <v>57</v>
      </c>
      <c r="E13" s="38" t="s">
        <v>52</v>
      </c>
      <c r="F13" s="6">
        <v>152</v>
      </c>
      <c r="G13" s="6">
        <v>10.77</v>
      </c>
      <c r="H13" s="6">
        <v>0</v>
      </c>
      <c r="I13" s="6"/>
      <c r="M13" s="17"/>
      <c r="N13" s="17"/>
    </row>
    <row r="14" spans="2:14" x14ac:dyDescent="0.35">
      <c r="B14" s="36" t="s">
        <v>59</v>
      </c>
      <c r="C14" s="4" t="s">
        <v>57</v>
      </c>
      <c r="E14" s="38" t="s">
        <v>53</v>
      </c>
      <c r="F14" s="6">
        <v>0</v>
      </c>
      <c r="G14" s="6">
        <v>0</v>
      </c>
      <c r="H14" s="6">
        <v>0</v>
      </c>
      <c r="I14" s="6"/>
    </row>
    <row r="15" spans="2:14" x14ac:dyDescent="0.35">
      <c r="B15" s="36" t="s">
        <v>61</v>
      </c>
      <c r="C15" s="4" t="s">
        <v>57</v>
      </c>
      <c r="E15" s="38" t="s">
        <v>55</v>
      </c>
      <c r="F15" s="6">
        <v>0</v>
      </c>
      <c r="G15" s="6">
        <v>0</v>
      </c>
      <c r="H15" s="6">
        <v>0</v>
      </c>
      <c r="I15" s="6"/>
      <c r="M15" s="18"/>
    </row>
    <row r="16" spans="2:14" x14ac:dyDescent="0.35">
      <c r="B16" s="36" t="s">
        <v>268</v>
      </c>
      <c r="C16" s="4" t="s">
        <v>57</v>
      </c>
      <c r="E16" s="38" t="s">
        <v>58</v>
      </c>
      <c r="F16" s="6">
        <v>0</v>
      </c>
      <c r="G16" s="6">
        <v>0</v>
      </c>
      <c r="H16" s="6">
        <v>0</v>
      </c>
      <c r="I16" s="6"/>
      <c r="M16" s="18"/>
    </row>
    <row r="17" spans="2:9" x14ac:dyDescent="0.35">
      <c r="B17" s="36" t="s">
        <v>269</v>
      </c>
      <c r="C17" s="4" t="s">
        <v>57</v>
      </c>
      <c r="E17" s="38" t="s">
        <v>60</v>
      </c>
      <c r="F17" s="7">
        <v>0</v>
      </c>
      <c r="G17" s="7">
        <v>0</v>
      </c>
      <c r="H17" s="7">
        <v>0</v>
      </c>
      <c r="I17" s="7"/>
    </row>
    <row r="18" spans="2:9" x14ac:dyDescent="0.35">
      <c r="B18" s="19"/>
      <c r="E18" s="38" t="s">
        <v>62</v>
      </c>
      <c r="F18" s="6">
        <v>125</v>
      </c>
      <c r="G18" s="6">
        <v>213.5</v>
      </c>
      <c r="H18" s="6">
        <v>0</v>
      </c>
      <c r="I18" s="6"/>
    </row>
    <row r="19" spans="2:9" x14ac:dyDescent="0.35">
      <c r="B19" s="36" t="s">
        <v>64</v>
      </c>
      <c r="C19" s="4" t="s">
        <v>48</v>
      </c>
      <c r="F19" s="14"/>
      <c r="G19" s="14"/>
      <c r="H19" s="14"/>
      <c r="I19" s="14"/>
    </row>
    <row r="20" spans="2:9" x14ac:dyDescent="0.35">
      <c r="B20" s="19"/>
      <c r="E20" s="34" t="s">
        <v>63</v>
      </c>
      <c r="F20" s="14"/>
      <c r="G20" s="14"/>
      <c r="H20" s="14"/>
      <c r="I20" s="14"/>
    </row>
    <row r="21" spans="2:9" x14ac:dyDescent="0.35">
      <c r="B21" s="36" t="s">
        <v>67</v>
      </c>
      <c r="C21" s="4" t="s">
        <v>48</v>
      </c>
      <c r="E21" s="35" t="s">
        <v>65</v>
      </c>
      <c r="F21" s="6">
        <v>100.46</v>
      </c>
      <c r="G21" s="6">
        <v>1.45</v>
      </c>
      <c r="H21" s="6"/>
      <c r="I21" s="6"/>
    </row>
    <row r="22" spans="2:9" x14ac:dyDescent="0.35">
      <c r="B22" s="19"/>
      <c r="E22" s="36" t="s">
        <v>66</v>
      </c>
      <c r="F22" s="6">
        <v>-729</v>
      </c>
      <c r="G22" s="6">
        <v>-580</v>
      </c>
      <c r="H22" s="6"/>
      <c r="I22" s="6"/>
    </row>
    <row r="23" spans="2:9" x14ac:dyDescent="0.35">
      <c r="B23" s="36" t="s">
        <v>70</v>
      </c>
      <c r="C23" s="4" t="s">
        <v>45</v>
      </c>
      <c r="E23" s="36" t="s">
        <v>68</v>
      </c>
      <c r="F23" s="6">
        <v>1000.79</v>
      </c>
      <c r="G23" s="6">
        <v>950.4</v>
      </c>
      <c r="H23" s="6"/>
      <c r="I23" s="6"/>
    </row>
    <row r="24" spans="2:9" x14ac:dyDescent="0.35">
      <c r="B24" s="19"/>
      <c r="E24" s="35" t="s">
        <v>69</v>
      </c>
      <c r="F24" s="6"/>
      <c r="G24" s="6"/>
      <c r="H24" s="6"/>
      <c r="I24" s="6"/>
    </row>
    <row r="25" spans="2:9" x14ac:dyDescent="0.35">
      <c r="B25" s="35" t="s">
        <v>72</v>
      </c>
      <c r="C25" s="4" t="s">
        <v>48</v>
      </c>
      <c r="E25" s="35" t="s">
        <v>71</v>
      </c>
      <c r="F25" s="6"/>
      <c r="G25" s="6"/>
      <c r="H25" s="6"/>
      <c r="I25" s="6"/>
    </row>
    <row r="26" spans="2:9" x14ac:dyDescent="0.35">
      <c r="B26" s="19"/>
      <c r="F26" s="14"/>
      <c r="G26" s="14"/>
      <c r="H26" s="14"/>
      <c r="I26" s="14"/>
    </row>
    <row r="27" spans="2:9" ht="31" x14ac:dyDescent="0.35">
      <c r="B27" s="35" t="s">
        <v>75</v>
      </c>
      <c r="C27" s="4" t="s">
        <v>48</v>
      </c>
      <c r="E27" s="34" t="s">
        <v>73</v>
      </c>
      <c r="F27" s="20"/>
      <c r="G27" s="20"/>
      <c r="H27" s="20"/>
      <c r="I27" s="20"/>
    </row>
    <row r="28" spans="2:9" x14ac:dyDescent="0.35">
      <c r="B28" s="19"/>
      <c r="E28" s="36" t="s">
        <v>74</v>
      </c>
      <c r="F28" s="6"/>
      <c r="G28" s="6"/>
      <c r="H28" s="6"/>
      <c r="I28" s="6"/>
    </row>
    <row r="29" spans="2:9" ht="46.5" x14ac:dyDescent="0.35">
      <c r="B29" s="35" t="s">
        <v>78</v>
      </c>
      <c r="C29" s="4" t="s">
        <v>48</v>
      </c>
      <c r="E29" s="36" t="s">
        <v>76</v>
      </c>
      <c r="F29" s="6"/>
      <c r="G29" s="6"/>
      <c r="H29" s="6"/>
      <c r="I29" s="6"/>
    </row>
    <row r="30" spans="2:9" x14ac:dyDescent="0.35">
      <c r="B30" s="19"/>
      <c r="E30" s="36" t="s">
        <v>77</v>
      </c>
      <c r="F30" s="6"/>
      <c r="G30" s="6"/>
      <c r="H30" s="6"/>
      <c r="I30" s="6"/>
    </row>
    <row r="31" spans="2:9" ht="31" x14ac:dyDescent="0.35">
      <c r="B31" s="35" t="s">
        <v>81</v>
      </c>
      <c r="C31" s="4" t="s">
        <v>48</v>
      </c>
      <c r="E31" s="36" t="s">
        <v>79</v>
      </c>
      <c r="F31" s="6"/>
      <c r="G31" s="6"/>
      <c r="H31" s="6"/>
      <c r="I31" s="6"/>
    </row>
    <row r="32" spans="2:9" x14ac:dyDescent="0.35">
      <c r="B32" s="19"/>
      <c r="E32" s="36" t="s">
        <v>80</v>
      </c>
      <c r="F32" s="6"/>
      <c r="G32" s="6"/>
      <c r="H32" s="6"/>
      <c r="I32" s="6"/>
    </row>
    <row r="33" spans="5:12" x14ac:dyDescent="0.35">
      <c r="F33" s="16"/>
      <c r="G33" s="14"/>
      <c r="H33" s="14"/>
      <c r="I33" s="14"/>
    </row>
    <row r="34" spans="5:12" x14ac:dyDescent="0.35">
      <c r="E34" s="34" t="s">
        <v>82</v>
      </c>
      <c r="F34" s="16"/>
      <c r="G34" s="14"/>
      <c r="H34" s="14"/>
      <c r="I34" s="14"/>
    </row>
    <row r="35" spans="5:12" x14ac:dyDescent="0.35">
      <c r="E35" s="36" t="s">
        <v>83</v>
      </c>
      <c r="F35" s="21">
        <v>0</v>
      </c>
      <c r="G35" s="22"/>
      <c r="H35" s="22"/>
      <c r="I35" s="22"/>
    </row>
    <row r="36" spans="5:12" x14ac:dyDescent="0.35">
      <c r="E36" s="36" t="s">
        <v>84</v>
      </c>
      <c r="F36" s="21">
        <v>0</v>
      </c>
      <c r="G36" s="22"/>
      <c r="H36" s="22"/>
      <c r="I36" s="22"/>
      <c r="L36" s="16"/>
    </row>
    <row r="37" spans="5:12" x14ac:dyDescent="0.35">
      <c r="E37" s="36" t="s">
        <v>85</v>
      </c>
      <c r="F37" s="21">
        <v>0</v>
      </c>
      <c r="G37" s="22"/>
      <c r="H37" s="22"/>
      <c r="I37" s="22"/>
      <c r="L37" s="16"/>
    </row>
    <row r="38" spans="5:12" x14ac:dyDescent="0.35">
      <c r="E38" s="36" t="s">
        <v>86</v>
      </c>
      <c r="F38" s="21">
        <v>0</v>
      </c>
      <c r="G38" s="23"/>
      <c r="H38" s="22"/>
      <c r="I38" s="22"/>
    </row>
    <row r="39" spans="5:12" x14ac:dyDescent="0.35">
      <c r="F39" s="24"/>
      <c r="G39" s="25"/>
      <c r="H39" s="26"/>
      <c r="I39" s="26"/>
    </row>
    <row r="40" spans="5:12" x14ac:dyDescent="0.35">
      <c r="E40" s="9" t="s">
        <v>87</v>
      </c>
      <c r="F40" s="16"/>
      <c r="G40" s="14"/>
      <c r="H40" s="14"/>
      <c r="I40" s="14"/>
      <c r="K40" s="16"/>
      <c r="L40" s="16"/>
    </row>
    <row r="41" spans="5:12" ht="15.75" customHeight="1" x14ac:dyDescent="0.35">
      <c r="E41" s="36" t="s">
        <v>88</v>
      </c>
      <c r="F41" s="4"/>
      <c r="G41" s="4"/>
      <c r="H41" s="27"/>
      <c r="I41" s="27"/>
      <c r="K41" s="16"/>
      <c r="L41" s="16"/>
    </row>
    <row r="42" spans="5:12" ht="15.75" customHeight="1" x14ac:dyDescent="0.35">
      <c r="E42" s="36" t="s">
        <v>89</v>
      </c>
      <c r="F42" s="4"/>
      <c r="G42" s="4"/>
      <c r="H42" s="27"/>
      <c r="I42" s="27"/>
      <c r="K42" s="16"/>
      <c r="L42" s="16"/>
    </row>
    <row r="43" spans="5:12" ht="15.75" customHeight="1" x14ac:dyDescent="0.35">
      <c r="E43" s="36" t="s">
        <v>90</v>
      </c>
      <c r="F43" s="4"/>
      <c r="G43" s="4"/>
      <c r="H43" s="27"/>
      <c r="I43" s="27"/>
      <c r="K43" s="16"/>
      <c r="L43" s="16"/>
    </row>
    <row r="44" spans="5:12" ht="15.75" customHeight="1" x14ac:dyDescent="0.35">
      <c r="E44" s="36" t="s">
        <v>91</v>
      </c>
      <c r="F44" s="4"/>
      <c r="G44" s="27"/>
      <c r="H44" s="27"/>
      <c r="I44" s="27"/>
      <c r="K44" s="16"/>
      <c r="L44" s="16"/>
    </row>
    <row r="45" spans="5:12" ht="18.75" hidden="1" customHeight="1" x14ac:dyDescent="0.35">
      <c r="E45" s="36" t="s">
        <v>92</v>
      </c>
      <c r="F45" s="32">
        <f>IF(F41=0,0%,F43/F41)</f>
        <v>0</v>
      </c>
      <c r="G45" s="32">
        <f t="shared" ref="G45:I45" si="0">IF(G41=0,0%,G43/G41)</f>
        <v>0</v>
      </c>
      <c r="H45" s="32">
        <f t="shared" si="0"/>
        <v>0</v>
      </c>
      <c r="I45" s="32">
        <f t="shared" si="0"/>
        <v>0</v>
      </c>
    </row>
    <row r="46" spans="5:12" ht="15.75" hidden="1" customHeight="1" x14ac:dyDescent="0.35">
      <c r="E46" s="36" t="s">
        <v>93</v>
      </c>
      <c r="F46" s="32">
        <f>IF(F42=0,0%,F44/F42)</f>
        <v>0</v>
      </c>
      <c r="G46" s="32">
        <f t="shared" ref="G46:I46" si="1">IF(G42=0,0%,G44/G42)</f>
        <v>0</v>
      </c>
      <c r="H46" s="32">
        <f t="shared" si="1"/>
        <v>0</v>
      </c>
      <c r="I46" s="32">
        <f t="shared" si="1"/>
        <v>0</v>
      </c>
      <c r="K46" s="77"/>
      <c r="L46" s="77"/>
    </row>
    <row r="47" spans="5:12" ht="15.75" hidden="1" customHeight="1" x14ac:dyDescent="0.35">
      <c r="F47" s="5"/>
      <c r="K47" s="16"/>
      <c r="L47" s="16"/>
    </row>
    <row r="48" spans="5:12" ht="15.75" hidden="1" customHeight="1" x14ac:dyDescent="0.35">
      <c r="F48" s="5"/>
      <c r="K48" s="16"/>
      <c r="L48" s="16"/>
    </row>
    <row r="49" spans="2:12" ht="15.75" hidden="1" customHeight="1" x14ac:dyDescent="0.35">
      <c r="C49" s="14" t="b">
        <f>OR(COUNTBLANK(C31),COUNTBLANK(C29),COUNTBLANK(C27),COUNTBLANK(C25),COUNTBLANK(C23),COUNTBLANK(C21),COUNTBLANK(C19))</f>
        <v>0</v>
      </c>
      <c r="F49" s="5"/>
      <c r="K49" s="16"/>
      <c r="L49" s="16"/>
    </row>
    <row r="50" spans="2:12" ht="15.75" hidden="1" customHeight="1" x14ac:dyDescent="0.35">
      <c r="F50" s="5"/>
      <c r="K50" s="16"/>
      <c r="L50" s="16"/>
    </row>
    <row r="51" spans="2:12" ht="15.75" hidden="1" customHeight="1" x14ac:dyDescent="0.35">
      <c r="F51" s="5"/>
      <c r="K51" s="16"/>
      <c r="L51" s="16"/>
    </row>
    <row r="52" spans="2:12" ht="15.75" hidden="1" customHeight="1" x14ac:dyDescent="0.35">
      <c r="F52" s="5"/>
      <c r="K52" s="16"/>
      <c r="L52" s="16"/>
    </row>
    <row r="53" spans="2:12" ht="15.75" hidden="1" customHeight="1" x14ac:dyDescent="0.35">
      <c r="F53" s="5"/>
      <c r="K53" s="16"/>
      <c r="L53" s="16"/>
    </row>
    <row r="54" spans="2:12" ht="15.75" hidden="1" customHeight="1" x14ac:dyDescent="0.35">
      <c r="F54" s="5"/>
      <c r="K54" s="16"/>
      <c r="L54" s="16"/>
    </row>
    <row r="55" spans="2:12" ht="15.75" hidden="1" customHeight="1" x14ac:dyDescent="0.35">
      <c r="F55" s="5"/>
      <c r="K55" s="16"/>
      <c r="L55" s="16"/>
    </row>
    <row r="56" spans="2:12" ht="15.75" hidden="1" customHeight="1" x14ac:dyDescent="0.35">
      <c r="F56" s="5"/>
      <c r="K56" s="16"/>
      <c r="L56" s="16"/>
    </row>
    <row r="57" spans="2:12" ht="15.75" hidden="1" customHeight="1" x14ac:dyDescent="0.35">
      <c r="F57" s="5"/>
      <c r="K57" s="16"/>
      <c r="L57" s="16"/>
    </row>
    <row r="58" spans="2:12" ht="15.75" hidden="1" customHeight="1" x14ac:dyDescent="0.35">
      <c r="B58" s="28"/>
      <c r="C58" s="28"/>
      <c r="F58" s="5"/>
      <c r="K58" s="16"/>
      <c r="L58" s="16"/>
    </row>
    <row r="59" spans="2:12" ht="15.75" hidden="1" customHeight="1" x14ac:dyDescent="0.35">
      <c r="B59" s="29"/>
      <c r="C59" s="28"/>
      <c r="F59" s="5"/>
      <c r="K59" s="16"/>
      <c r="L59" s="16"/>
    </row>
    <row r="60" spans="2:12" ht="15.75" hidden="1" customHeight="1" x14ac:dyDescent="0.35">
      <c r="B60" s="30"/>
      <c r="C60" s="28"/>
      <c r="F60" s="5"/>
    </row>
    <row r="61" spans="2:12" ht="15.75" hidden="1" customHeight="1" x14ac:dyDescent="0.35">
      <c r="B61" s="30"/>
      <c r="C61" s="28"/>
      <c r="F61" s="5"/>
    </row>
    <row r="62" spans="2:12" ht="15.75" hidden="1" customHeight="1" x14ac:dyDescent="0.35">
      <c r="B62" s="30"/>
      <c r="C62" s="28"/>
      <c r="F62" s="5"/>
    </row>
    <row r="63" spans="2:12" ht="15.75" hidden="1" customHeight="1" x14ac:dyDescent="0.35">
      <c r="B63" s="30"/>
      <c r="C63" s="28"/>
      <c r="F63" s="5"/>
    </row>
    <row r="64" spans="2:12" ht="15.75" hidden="1" customHeight="1" x14ac:dyDescent="0.35">
      <c r="B64" s="28"/>
      <c r="C64" s="28"/>
      <c r="F64" s="5"/>
    </row>
    <row r="65" spans="1:6" ht="15.75" hidden="1" customHeight="1" x14ac:dyDescent="0.35">
      <c r="B65" s="30"/>
      <c r="C65" s="28"/>
      <c r="D65" s="29"/>
      <c r="F65" s="5"/>
    </row>
    <row r="66" spans="1:6" ht="15.75" hidden="1" customHeight="1" x14ac:dyDescent="0.35">
      <c r="B66" s="30"/>
      <c r="C66" s="28"/>
      <c r="D66" s="29"/>
      <c r="F66" s="5"/>
    </row>
    <row r="67" spans="1:6" hidden="1" x14ac:dyDescent="0.35">
      <c r="A67" s="28"/>
      <c r="B67" s="30"/>
      <c r="C67" s="28"/>
      <c r="F67" s="5"/>
    </row>
    <row r="68" spans="1:6" ht="18.75" hidden="1" customHeight="1" x14ac:dyDescent="0.35">
      <c r="A68" s="28"/>
      <c r="B68" s="28"/>
      <c r="C68" s="28"/>
      <c r="F68" s="5"/>
    </row>
    <row r="69" spans="1:6" ht="15.75" hidden="1" customHeight="1" x14ac:dyDescent="0.35">
      <c r="A69" s="28"/>
      <c r="B69" s="28"/>
      <c r="C69" s="28"/>
      <c r="F69" s="5"/>
    </row>
    <row r="70" spans="1:6" ht="18.75" hidden="1" customHeight="1" x14ac:dyDescent="0.35">
      <c r="A70" s="28"/>
      <c r="B70" s="28"/>
      <c r="C70" s="28"/>
      <c r="D70" s="29"/>
      <c r="F70" s="5"/>
    </row>
    <row r="71" spans="1:6" ht="18.75" hidden="1" customHeight="1" x14ac:dyDescent="0.35">
      <c r="A71" s="28"/>
      <c r="B71" s="28"/>
      <c r="C71" s="28"/>
      <c r="F71" s="5"/>
    </row>
    <row r="72" spans="1:6" ht="15.75" hidden="1" customHeight="1" x14ac:dyDescent="0.35">
      <c r="A72" s="31"/>
      <c r="F72" s="5"/>
    </row>
    <row r="73" spans="1:6" ht="15.75" hidden="1" customHeight="1" x14ac:dyDescent="0.35">
      <c r="A73" s="28"/>
      <c r="D73" s="29"/>
      <c r="F73" s="5"/>
    </row>
    <row r="74" spans="1:6" ht="15.75" hidden="1" customHeight="1" x14ac:dyDescent="0.35">
      <c r="A74" s="28"/>
      <c r="F74" s="5"/>
    </row>
    <row r="75" spans="1:6" ht="31.5" hidden="1" customHeight="1" x14ac:dyDescent="0.35">
      <c r="A75" s="31"/>
      <c r="F75" s="5"/>
    </row>
    <row r="76" spans="1:6" ht="15.75" hidden="1" customHeight="1" x14ac:dyDescent="0.35">
      <c r="A76" s="28"/>
      <c r="F76" s="5"/>
    </row>
    <row r="77" spans="1:6" ht="15.75" hidden="1" customHeight="1" x14ac:dyDescent="0.35">
      <c r="D77" s="29"/>
      <c r="F77" s="5"/>
    </row>
    <row r="78" spans="1:6" hidden="1" x14ac:dyDescent="0.35">
      <c r="A78" s="28"/>
      <c r="D78" s="29"/>
      <c r="F78" s="5"/>
    </row>
    <row r="79" spans="1:6" hidden="1" x14ac:dyDescent="0.35">
      <c r="A79" s="28"/>
      <c r="D79" s="29"/>
      <c r="F79" s="5"/>
    </row>
    <row r="80" spans="1:6" hidden="1" x14ac:dyDescent="0.35">
      <c r="A80" s="28"/>
      <c r="D80" s="29"/>
      <c r="F80" s="5"/>
    </row>
    <row r="81" spans="4:6" hidden="1" x14ac:dyDescent="0.35">
      <c r="F81" s="5"/>
    </row>
    <row r="82" spans="4:6" hidden="1" x14ac:dyDescent="0.35">
      <c r="E82" s="28"/>
      <c r="F82" s="33"/>
    </row>
    <row r="83" spans="4:6" hidden="1" x14ac:dyDescent="0.35">
      <c r="D83" s="29"/>
      <c r="E83" s="31"/>
      <c r="F83" s="33"/>
    </row>
    <row r="84" spans="4:6" hidden="1" x14ac:dyDescent="0.35">
      <c r="F84" s="33"/>
    </row>
    <row r="86" spans="4:6" hidden="1" x14ac:dyDescent="0.35">
      <c r="F86" s="33"/>
    </row>
    <row r="87" spans="4:6" hidden="1" x14ac:dyDescent="0.35">
      <c r="E87" s="29"/>
      <c r="F87" s="33"/>
    </row>
    <row r="88" spans="4:6" hidden="1" x14ac:dyDescent="0.35">
      <c r="E88" s="29"/>
      <c r="F88" s="33"/>
    </row>
    <row r="89" spans="4:6" hidden="1" x14ac:dyDescent="0.35">
      <c r="E89" s="29"/>
      <c r="F89" s="33"/>
    </row>
    <row r="405" spans="8:8" hidden="1" x14ac:dyDescent="0.35">
      <c r="H405" s="11">
        <v>528768.41</v>
      </c>
    </row>
  </sheetData>
  <sheetProtection algorithmName="SHA-512" hashValue="SuFN59hQrc9qp64X+7R12dZ1yMPclDFq8noTsM3X0/4H2ZQIBUjvJzfJnyrcSZEiXszgck6puMOXedofqtHg9w==" saltValue="59PKgJ4EYVimU6XPi8jAmw==" spinCount="100000" sheet="1" selectLockedCells="1"/>
  <protectedRanges>
    <protectedRange sqref="C29 C31" name="Range12"/>
    <protectedRange sqref="F35:I38" name="Range9"/>
    <protectedRange sqref="C2" name="Range5_1"/>
    <protectedRange sqref="F21:I25" name="Range6_3_1"/>
    <protectedRange sqref="F6:I7" name="Range6_1"/>
    <protectedRange sqref="C7:C10" name="Range1"/>
    <protectedRange sqref="C23 C25 C19 C21 C13:C17" name="Range2"/>
    <protectedRange sqref="C3" name="Range4"/>
    <protectedRange sqref="F41:I44" name="Range11"/>
  </protectedRanges>
  <mergeCells count="4">
    <mergeCell ref="F4:I4"/>
    <mergeCell ref="C2:E2"/>
    <mergeCell ref="K46:L46"/>
    <mergeCell ref="C3:D3"/>
  </mergeCells>
  <conditionalFormatting sqref="C6 C12">
    <cfRule type="cellIs" dxfId="3" priority="4" operator="equal">
      <formula>"ERROR"</formula>
    </cfRule>
  </conditionalFormatting>
  <dataValidations count="2">
    <dataValidation type="list" allowBlank="1" showInputMessage="1" showErrorMessage="1" sqref="C7:C10 C19 C21 C23 C25 C27 C29 C31" xr:uid="{A9618B00-791A-4A89-BD27-78F4DD234CC7}">
      <formula1>"Yes,No"</formula1>
    </dataValidation>
    <dataValidation type="list" allowBlank="1" showInputMessage="1" showErrorMessage="1" sqref="C13:C17" xr:uid="{46EB8532-5440-4892-841A-2F1CD8ED0F1D}">
      <formula1>"Yes,No,NA"</formula1>
    </dataValidation>
  </dataValidations>
  <pageMargins left="0.25" right="0.25" top="0.75" bottom="0.75" header="0.3" footer="0.3"/>
  <pageSetup paperSize="9" scale="67" fitToHeight="0" orientation="landscape" horizontalDpi="1200" verticalDpi="120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048532"/>
  <sheetViews>
    <sheetView showGridLines="0" zoomScale="90" zoomScaleNormal="90" workbookViewId="0">
      <selection activeCell="E2" sqref="E2"/>
    </sheetView>
  </sheetViews>
  <sheetFormatPr defaultColWidth="0" defaultRowHeight="14.5" zeroHeight="1" x14ac:dyDescent="0.35"/>
  <cols>
    <col min="1" max="1" width="5" style="8" customWidth="1"/>
    <col min="2" max="2" width="44.453125" style="8" customWidth="1"/>
    <col min="3" max="3" width="15.453125" style="8" customWidth="1"/>
    <col min="4" max="4" width="48.7265625" style="8" customWidth="1"/>
    <col min="5" max="5" width="17.54296875" style="8" bestFit="1" customWidth="1"/>
    <col min="6" max="16384" width="9.1796875" style="8" hidden="1"/>
  </cols>
  <sheetData>
    <row r="1" spans="2:5" x14ac:dyDescent="0.35">
      <c r="E1" s="8" t="s">
        <v>276</v>
      </c>
    </row>
    <row r="2" spans="2:5" ht="16" thickBot="1" x14ac:dyDescent="0.4">
      <c r="B2" s="9" t="s">
        <v>94</v>
      </c>
      <c r="C2" s="10" t="s">
        <v>95</v>
      </c>
      <c r="D2" s="9" t="s">
        <v>96</v>
      </c>
      <c r="E2" s="10" t="s">
        <v>97</v>
      </c>
    </row>
    <row r="3" spans="2:5" ht="17" thickBot="1" x14ac:dyDescent="0.4">
      <c r="B3" s="13" t="s">
        <v>98</v>
      </c>
      <c r="C3" s="5"/>
      <c r="D3" s="12" t="s">
        <v>99</v>
      </c>
      <c r="E3" s="11"/>
    </row>
    <row r="4" spans="2:5" ht="15.5" x14ac:dyDescent="0.35">
      <c r="B4" s="11" t="s">
        <v>100</v>
      </c>
      <c r="C4" s="5" t="str">
        <f>IF('Input Data'!C49=TRUE,"ERROR",IF('Input Data'!C6="ERROR","ERROR",IF('Input Data'!C12="ERROR","ERROR",IF(OR('Input Data'!C25="Yes",'Input Data'!C31="Yes"),"No",IF(OR('Input Data'!C7="Yes",'Input Data'!C8="Yes",'Input Data'!C10="Yes",),IF(AND('Input Data'!G6&lt;=25000,SUM('Input Data'!G13:G18)&lt;=5000,OR('Input Data'!C13="Yes",'Input Data'!C13="NA"),OR('Input Data'!C14="Yes",'Input Data'!C14="NA")),"Yes","No"),"No")))))</f>
        <v>Yes</v>
      </c>
      <c r="D4" s="11" t="s">
        <v>101</v>
      </c>
      <c r="E4" s="5" t="str">
        <f>IF('Input Data'!C49=TRUE,"ERROR",IF('Input Data'!C6="ERROR","ERROR",IF('Input Data'!C12="ERROR","ERROR",IF('Input Data'!C9="yes","Yes",IF(AND(OR('Input Data'!C8="Yes",'Input Data'!C10="Yes",'Input Data'!C17="Yes"),'Input Data'!G21&gt;=1000),"Yes","No")))))</f>
        <v>No</v>
      </c>
    </row>
    <row r="5" spans="2:5" ht="16" thickBot="1" x14ac:dyDescent="0.4">
      <c r="B5" s="11"/>
      <c r="C5" s="5"/>
      <c r="D5" s="11" t="s">
        <v>102</v>
      </c>
      <c r="E5" s="5" t="str">
        <f>IF('Input Data'!C49=TRUE,"ERROR",IF('Input Data'!C6="ERROR","ERROR",IF('Input Data'!C12="ERROR","ERROR",IF('Input Data'!C9="yes","Yes",IF(AND(OR('Input Data'!C8="Yes",'Input Data'!C10="Yes",'Input Data'!C17="Yes"),OR('Input Data'!G6&gt;=10000,'Input Data'!G21&gt;=1000,('Input Data'!G13+'Input Data'!G14+'Input Data'!G15+'Input Data'!G16+'Input Data'!G17+'Input Data'!G18)&gt;5000)),"Yes","No")))))</f>
        <v>No</v>
      </c>
    </row>
    <row r="6" spans="2:5" ht="17" thickBot="1" x14ac:dyDescent="0.4">
      <c r="B6" s="13" t="s">
        <v>103</v>
      </c>
      <c r="C6" s="5"/>
      <c r="D6" s="11" t="s">
        <v>104</v>
      </c>
      <c r="E6" s="5" t="str">
        <f>IF('Input Data'!C49=TRUE,"ERROR",IF('Input Data'!C6="ERROR","ERROR",IF('Input Data'!C12="ERROR","ERROR",IF('Input Data'!C9="yes","Yes",IF(AND(OR('Input Data'!C8="Yes",'Input Data'!C10="Yes",'Input Data'!C17="Yes"),OR('Input Data'!G6&gt;=30000,'Input Data'!G21&gt;=10000)),"Yes","No")))))</f>
        <v>No</v>
      </c>
    </row>
    <row r="7" spans="2:5" ht="15.5" x14ac:dyDescent="0.35">
      <c r="B7" s="11" t="s">
        <v>6</v>
      </c>
      <c r="C7" s="5" t="str">
        <f>IF('Input Data'!C49=TRUE,"ERROR",IF('Input Data'!C6="ERROR","ERROR",IF('Input Data'!C12="ERROR","ERROR",IF(OR('Input Data'!C10="Yes",C8="Yes"),"No",IF(OR('Input Data'!C8&lt;&gt;"No",'Input Data'!C9&lt;&gt;"No",'Input Data'!C17&lt;&gt;"NA",'Input Data'!C16&lt;&gt;"NA"),"Yes",(IF(OR(SUM('Input Data'!F21:F25)&gt;100,SUM('Input Data'!F13:F14)&gt;100,'Input Data'!F6&gt;1000),"Yes","No")))))))</f>
        <v>No</v>
      </c>
      <c r="D7" s="11" t="s">
        <v>105</v>
      </c>
      <c r="E7" s="5" t="str">
        <f>IF('Input Data'!C49=TRUE,"ERROR",IF('Input Data'!C6="ERROR","ERROR",IF('Input Data'!C12="ERROR","ERROR",IF('Input Data'!C9="Yes","Yes",IF(E4="Yes","Yes",IF(AND('Input Data'!C7="Yes",'Input Data'!G21&gt;=1000),"Yes","No"))))))</f>
        <v>No</v>
      </c>
    </row>
    <row r="8" spans="2:5" ht="15.5" x14ac:dyDescent="0.35">
      <c r="B8" s="11" t="s">
        <v>106</v>
      </c>
      <c r="C8" s="5" t="str">
        <f>IF('Input Data'!C49=TRUE,"ERROR",IF('Input Data'!C6="ERROR","ERROR",IF('Input Data'!C12="ERROR","ERROR",IF(AND('Input Data'!F21&lt;=1000,'Input Data'!G6&lt;=10000,'Input Data'!C7="Yes",'Input Data'!C13="NA",'Input Data'!C14="NA",'Input Data'!C15="NA",'Input Data'!C16="NA",'Input Data'!C17="NA"),"Yes","No"))))</f>
        <v>Yes</v>
      </c>
      <c r="D8" s="11" t="s">
        <v>107</v>
      </c>
      <c r="E8" s="5" t="str">
        <f>IF('Input Data'!C49=TRUE,"ERROR",IF('Input Data'!C6="ERROR","ERROR",IF('Input Data'!C12="ERROR","ERROR",IF('Input Data'!C9="Yes","Yes",IF(OR('Input Data'!G21&gt;=1000,'Input Data'!G6&gt;=5000),"Yes","No")))))</f>
        <v>No</v>
      </c>
    </row>
    <row r="9" spans="2:5" ht="15.5" x14ac:dyDescent="0.35">
      <c r="B9" s="11" t="s">
        <v>7</v>
      </c>
      <c r="C9" s="5" t="str">
        <f>IF('Input Data'!C49=TRUE,"ERROR",IF('Input Data'!C6="ERROR","ERROR",IF('Input Data'!C12="ERROR","ERROR",IF('Input Data'!C9="Yes","Yes",IF(AND(OR('Input Data'!C8="Yes",'Input Data'!C17="Yes",'Input Data'!C10="yes"),OR('Input Data'!G21&gt;=5000,'Input Data'!G6&gt;=20000,('Input Data'!G13+'Input Data'!G14)&gt;=10000,'Input Data'!G15&gt;=2500)),"Yes",IF('Input Data'!C7="Yes",IF(OR('Input Data'!G6&gt;=20000,('Input Data'!G13+'Input Data'!G14)&gt;=10000),"Yes","No"),"No"))))))</f>
        <v>No</v>
      </c>
      <c r="D9" s="11" t="s">
        <v>108</v>
      </c>
      <c r="E9" s="5" t="str">
        <f>IF('Input Data'!C49=TRUE,"ERROR",IF('Input Data'!C6="ERROR","ERROR",IF('Input Data'!C12="ERROR","ERROR",IF(AND(OR('Input Data'!C8="Yes",'Input Data'!C9="Yes",'Input Data'!C10="yes",'Input Data'!C17="Yes"),SUM('Input Data'!F13:F18)&gt;0,SUM('Input Data'!F13:F18)&gt;('Input Data'!G21+'Input Data'!G22+'Input Data'!G23)),"Yes",IF('Input Data'!C7="yes","No","No")))))</f>
        <v>No</v>
      </c>
    </row>
    <row r="10" spans="2:5" ht="15.5" x14ac:dyDescent="0.35">
      <c r="B10" s="11" t="s">
        <v>109</v>
      </c>
      <c r="C10" s="5" t="str">
        <f>IF('Input Data'!C49=TRUE,"ERROR",IF('Input Data'!C6="ERROR","ERROR",IF('Input Data'!C12="ERROR","ERROR",IF('Input Data'!C21="yes","No",IF(AND(OR('Input Data'!C7="yes",'Input Data'!C8="Yes",'Input Data'!C9="Yes",'Input Data'!C10="Yes"),'Input Data'!G6&gt;=3500),"Yes","No")))))</f>
        <v>No</v>
      </c>
      <c r="D10" s="11" t="s">
        <v>110</v>
      </c>
      <c r="E10" s="5" t="str">
        <f>IF('Input Data'!C49=TRUE,"ERROR",IF('Input Data'!C6="ERROR","ERROR",IF('Input Data'!C12="ERROR","ERROR",IF(AND('Input Data'!C7="Yes",'Input Data'!C17&lt;&gt;"Yes",OR('Input Data'!F28&gt;0,'Input Data'!F29&gt;0,'Input Data'!F32&gt;0),OR((('Input Data'!F13+'Input Data'!F17+'Input Data'!F14)&gt;MIN(('Input Data'!F21*2),5000)))),"Yes",IF(AND(OR('Input Data'!C8="Yes",'Input Data'!C9="yes",'Input Data'!C17="Yes",'Input Data'!C10="yes"),OR('Input Data'!F28&gt;0,'Input Data'!F29&gt;0,'Input Data'!F32&gt;0)),"Yes","No")))))</f>
        <v>No</v>
      </c>
    </row>
    <row r="11" spans="2:5" ht="15.5" x14ac:dyDescent="0.35">
      <c r="B11" s="11" t="s">
        <v>111</v>
      </c>
      <c r="C11" s="5" t="str">
        <f>IF('Input Data'!C49=TRUE,"ERROR",IF('Input Data'!C6="ERROR","ERROR",IF('Input Data'!C12="ERROR","ERROR",IF('Input Data'!G6&lt;=0,"No",IF(AND(C10="Yes",('Input Data'!G9/'Input Data'!G6)&gt;0.75),"No",IF(AND(C10="Yes",'Input Data'!C19="Yes",'Input Data'!G6&gt;=5000,'Input Data'!G10&gt;=2500),"Yes",IF(AND(C10="Yes",'Input Data'!C19="No",'Input Data'!G6&gt;=10000,'Input Data'!G10&gt;=3500),"Yes","No")))))))</f>
        <v>No</v>
      </c>
      <c r="D11" s="11" t="s">
        <v>112</v>
      </c>
      <c r="E11" s="5" t="str">
        <f>IF('Input Data'!C49=TRUE,"ERROR",IF('Input Data'!C6="ERROR","ERROR",IF('Input Data'!C12="ERROR","ERROR",IF(AND(OR('Input Data'!C7="Yes",'Input Data'!C8="Yes",'Input Data'!C9="yes",'Input Data'!C10="yes"),SUM('Input Data'!F28:F30)&gt;0,SUM('Input Data'!F28:F30)&gt;MAX(0.6*(SUM('Input Data'!F21:F23)),(SUM('Input Data'!F22:F23)))),"Yes","No"))))</f>
        <v>No</v>
      </c>
    </row>
    <row r="12" spans="2:5" ht="15.5" x14ac:dyDescent="0.35">
      <c r="B12" s="11" t="s">
        <v>113</v>
      </c>
      <c r="C12" s="5" t="str">
        <f>IF('Input Data'!C49=TRUE,"ERROR",IF('Input Data'!C6="ERROR","ERROR",IF('Input Data'!C12="ERROR","ERROR",IF('Input Data'!C9="Yes","Yes",IF(AND(OR('Input Data'!C8="Yes",'Input Data'!C10="Yes",'Input Data'!C17="Yes"),OR('Input Data'!G6&gt;=25000,'Input Data'!G21&gt;=5000,SUM('Input Data'!G13:G14)&gt;=10000)),"Yes",IF(AND('Input Data'!C7="Yes",SUM('Input Data'!G13:G14)&gt;=10000),"Yes","No"))))))</f>
        <v>No</v>
      </c>
      <c r="D12" s="11" t="s">
        <v>114</v>
      </c>
      <c r="E12" s="5" t="str">
        <f>IF('Input Data'!C49=TRUE,"ERROR",IF('Input Data'!C6="ERROR","ERROR",IF('Input Data'!C12="ERROR","ERROR",IF(AND('Input Data'!C7="Yes",'Input Data'!C17&lt;&gt;"Yes"),"No",IF('Input Data'!C9="yes","Yes",IF(AND(OR('Input Data'!C8="Yes",'Input Data'!C10="Yes",'Input Data'!C17="Yes"),OR('Input Data'!G6&gt;=10000,'Input Data'!G21&gt;=1000,SUM('Input Data'!G13:G18)&gt;5000)),"Yes","No"))))))</f>
        <v>No</v>
      </c>
    </row>
    <row r="13" spans="2:5" ht="15.5" x14ac:dyDescent="0.35">
      <c r="B13" s="11" t="s">
        <v>115</v>
      </c>
      <c r="C13" s="5" t="str">
        <f>IF('Input Data'!C49=TRUE,"ERROR",IF('Input Data'!C6="ERROR","ERROR",IF('Input Data'!C12="ERROR","ERROR",IF('Input Data'!F30&gt;0,"Yes","No"))))</f>
        <v>No</v>
      </c>
      <c r="D13" s="72" t="s">
        <v>116</v>
      </c>
      <c r="E13" s="5" t="str">
        <f>IF('Input Data'!C49=TRUE,"ERROR",IF('Input Data'!C6="ERROR","ERROR",IF('Input Data'!C12="ERROR","ERROR",IF(AND(OR('Input Data'!C7="yes",'Input Data'!C8="Yes",'Input Data'!C9="Yes",'Input Data'!C10="Yes"),OR(('Input Data'!G21+'Input Data'!G22+'Input Data'!G23+'Input Data'!G25)&gt;=50000,('Input Data'!G6)&gt;=100000,('Input Data'!G7)&gt;=500)),"Yes","No"))))</f>
        <v>No</v>
      </c>
    </row>
    <row r="14" spans="2:5" ht="15.5" x14ac:dyDescent="0.35">
      <c r="B14" s="11" t="s">
        <v>117</v>
      </c>
      <c r="C14" s="5" t="str">
        <f>IF('Input Data'!C49=TRUE,"ERROR",IF('Input Data'!C6="ERROR","ERROR",IF('Input Data'!C12="ERROR","ERROR",IF(OR('Input Data'!C7="Yes",'Input Data'!C8="Yes",'Input Data'!C9="Yes"),(IF(OR(SUM('Input Data'!G21:G23)&gt;25000,SUM('Input Data'!H21:H23)&gt;25000,SUM('Input Data'!I21:I23)&gt;25000,'Input Data'!C27="yes",'Input Data'!C9="yes"),"Yes","No")),"No"))))</f>
        <v>No</v>
      </c>
      <c r="D14" s="11" t="s">
        <v>118</v>
      </c>
      <c r="E14" s="5" t="str">
        <f>IF('Input Data'!C49=TRUE,"ERROR",IF('Input Data'!C6="ERROR","ERROR",IF('Input Data'!C12="ERROR","ERROR",IF('Input Data'!C9="yes","Yes",IF(AND(OR('Input Data'!C8="Yes",'Input Data'!C10="Yes",'Input Data'!C17="Yes"),OR(SUM('Input Data'!F13:F15)&gt;=5000,'Input Data'!F21&gt;=1000)),"Yes",IF(AND('Input Data'!C7="yes",'Input Data'!C17&lt;&gt;"Yes"),IF(OR('Input Data'!F21&gt;=5000,('Input Data'!F13+'Input Data'!F14+'Input Data'!F15)&gt;=5000),"Yes","No"),"No"))))))</f>
        <v>No</v>
      </c>
    </row>
    <row r="15" spans="2:5" ht="31.5" thickBot="1" x14ac:dyDescent="0.4">
      <c r="B15" s="73" t="s">
        <v>119</v>
      </c>
      <c r="C15" s="5" t="str">
        <f>IF('Input Data'!C49=TRUE,"ERROR",IF('Input Data'!C6="ERROR","ERROR",IF('Input Data'!C12="ERROR","ERROR",IF(C8="Yes","No",IF(OR('Input Data'!C8="Yes",'Input Data'!C9="Yes",'Input Data'!C17="Yes"),"Yes",IF(AND(OR('Input Data'!C7="Yes",'Input Data'!C10="yes"),OR('Input Data'!G6&gt;=5000,('Input Data'!F13+'Input Data'!F14+'Input Data'!F15+'Input Data'!F17)&gt;=2500)),"Yes","No"))))))</f>
        <v>No</v>
      </c>
      <c r="D15" s="11"/>
      <c r="E15" s="11"/>
    </row>
    <row r="16" spans="2:5" ht="17" thickBot="1" x14ac:dyDescent="0.4">
      <c r="B16" s="11"/>
      <c r="C16" s="5"/>
      <c r="D16" s="13" t="s">
        <v>120</v>
      </c>
      <c r="E16" s="5"/>
    </row>
    <row r="17" spans="1:5" ht="17" thickBot="1" x14ac:dyDescent="0.4">
      <c r="B17" s="13" t="s">
        <v>121</v>
      </c>
      <c r="C17" s="5"/>
      <c r="D17" s="11" t="s">
        <v>122</v>
      </c>
      <c r="E17" s="5" t="str">
        <f>IF('Input Data'!C49=TRUE,"ERROR",IF('Input Data'!C6="ERROR","ERROR",IF('Input Data'!C12="ERROR","ERROR",IF(OR('Input Data'!C9="Yes",'Input Data'!C29="Yes"),"Yes",IF(AND('Input Data'!C7="Yes",'Input Data'!C17&lt;&gt;"yes"),"No",IF(OR('Input Data'!G21&gt;=50000,'Input Data'!G6&gt;=100000,SUM('Input Data'!G13:G18)&gt;=50000),"Yes",IF(AND('Input Data'!C15="Yes",OR('Input Data'!C8="Yes",'Input Data'!C9="Yes",'Input Data'!C10="Yes",'Input Data'!C17="Yes"),IF(OR('Input Data'!G21&gt;=50000,'Input Data'!G6&gt;=100000,SUM('Input Data'!G13:G18)&gt;=50000),OR('Input Data'!G45&gt;20%,'Input Data'!G46&gt;20%))),"Yes","No")))))))</f>
        <v>No</v>
      </c>
    </row>
    <row r="18" spans="1:5" ht="15.5" x14ac:dyDescent="0.35">
      <c r="B18" s="11" t="s">
        <v>123</v>
      </c>
      <c r="C18" s="5" t="str">
        <f>IF(COUNTBLANK('Input Data'!F35:F38)&gt;0,"Fill Cash Data",IF('Input Data'!C49=TRUE,"ERROR",IF('Input Data'!C6="ERROR","ERROR",IF('Input Data'!C12="ERROR","ERROR",IF('Input Data'!F6&gt;1000,"Yes",IF(AND('Input Data'!F6&lt;=1000,'Input Data'!F6&gt;100,OR('Input Data'!F36&gt;'Input Data'!F35*5%,'Input Data'!F38&gt;'Input Data'!F37*5%)),"Yes","No"))))))</f>
        <v>Yes</v>
      </c>
      <c r="D18" s="11"/>
      <c r="E18" s="11"/>
    </row>
    <row r="19" spans="1:5" ht="15.5" x14ac:dyDescent="0.35">
      <c r="B19" s="11"/>
      <c r="C19" s="5"/>
      <c r="D19" s="11"/>
      <c r="E19" s="11"/>
    </row>
    <row r="20" spans="1:5" ht="15.5" x14ac:dyDescent="0.35">
      <c r="A20" s="70" t="s">
        <v>124</v>
      </c>
      <c r="B20" s="71"/>
      <c r="C20" s="5"/>
      <c r="D20" s="11"/>
      <c r="E20" s="11"/>
    </row>
    <row r="21" spans="1:5" ht="15" customHeight="1" x14ac:dyDescent="0.35">
      <c r="B21" s="69"/>
      <c r="C21" s="69"/>
      <c r="D21" s="69"/>
      <c r="E21" s="69"/>
    </row>
    <row r="22" spans="1:5" x14ac:dyDescent="0.35">
      <c r="B22" s="69"/>
      <c r="C22" s="69"/>
      <c r="D22" s="69"/>
      <c r="E22" s="69"/>
    </row>
    <row r="23" spans="1:5" x14ac:dyDescent="0.35">
      <c r="B23" s="69"/>
      <c r="C23" s="69"/>
      <c r="D23" s="69"/>
      <c r="E23" s="69"/>
    </row>
    <row r="24" spans="1:5" ht="21.75" customHeight="1" x14ac:dyDescent="0.35">
      <c r="B24" s="11"/>
      <c r="C24" s="5"/>
      <c r="D24" s="11"/>
      <c r="E24" s="11"/>
    </row>
    <row r="25" spans="1:5" ht="21.75" customHeight="1" x14ac:dyDescent="0.35">
      <c r="A25" s="74" t="s">
        <v>275</v>
      </c>
      <c r="B25" s="74"/>
      <c r="C25" s="74"/>
      <c r="D25" s="74"/>
      <c r="E25" s="74"/>
    </row>
    <row r="26" spans="1:5" ht="27.75" customHeight="1" x14ac:dyDescent="0.35">
      <c r="A26" s="74"/>
      <c r="B26" s="74"/>
      <c r="C26" s="74"/>
      <c r="D26" s="74"/>
      <c r="E26" s="74"/>
    </row>
    <row r="27" spans="1:5" x14ac:dyDescent="0.35">
      <c r="A27" s="74"/>
      <c r="B27" s="74"/>
      <c r="C27" s="74"/>
      <c r="D27" s="74"/>
      <c r="E27" s="74"/>
    </row>
    <row r="1048532" ht="14.25" hidden="1" customHeight="1" x14ac:dyDescent="0.35"/>
  </sheetData>
  <sheetProtection algorithmName="SHA-512" hashValue="SkaHt2ypDnbMo8oZ3qpG1Eag5utSBFZzoE9QyikxdTDU+UmyGYZws0SOkph67s2+iBigoW0JrE/YUYdRnxHDLw==" saltValue="lUilnIDHbyYhZ00XUFpM2A==" spinCount="100000" sheet="1" objects="1" scenarios="1"/>
  <protectedRanges>
    <protectedRange sqref="A21:E24" name="Range1"/>
  </protectedRanges>
  <mergeCells count="1">
    <mergeCell ref="A25:E27"/>
  </mergeCells>
  <phoneticPr fontId="12" type="noConversion"/>
  <pageMargins left="0.7" right="0.7" top="0.75" bottom="0.75" header="0.3" footer="0.3"/>
  <pageSetup orientation="portrait" r:id="rId1"/>
  <tableParts count="1">
    <tablePart r:id="rId2"/>
  </tableParts>
  <extLst>
    <ext xmlns:x14="http://schemas.microsoft.com/office/spreadsheetml/2009/9/main" uri="{78C0D931-6437-407d-A8EE-F0AAD7539E65}">
      <x14:conditionalFormattings>
        <x14:conditionalFormatting xmlns:xm="http://schemas.microsoft.com/office/excel/2006/main">
          <x14:cfRule type="containsText" priority="3" operator="containsText" id="{634AF9E1-577B-419C-B1F3-FF1CA2B850FB}">
            <xm:f>NOT(ISERROR(SEARCH("Yes",B7)))</xm:f>
            <xm:f>"Yes"</xm:f>
            <x14:dxf>
              <fill>
                <patternFill>
                  <bgColor theme="3" tint="0.59996337778862885"/>
                </patternFill>
              </fill>
            </x14:dxf>
          </x14:cfRule>
          <xm:sqref>B7:C15</xm:sqref>
        </x14:conditionalFormatting>
        <x14:conditionalFormatting xmlns:xm="http://schemas.microsoft.com/office/excel/2006/main">
          <x14:cfRule type="containsText" priority="1" operator="containsText" id="{CBC5C083-8A33-4A67-A85D-EEABEC3F35E3}">
            <xm:f>NOT(ISERROR(SEARCH("Yes",C4)))</xm:f>
            <xm:f>"Yes"</xm:f>
            <x14:dxf>
              <fill>
                <patternFill>
                  <bgColor theme="4" tint="0.39994506668294322"/>
                </patternFill>
              </fill>
            </x14:dxf>
          </x14:cfRule>
          <xm:sqref>C4 E17 C18:C20</xm:sqref>
        </x14:conditionalFormatting>
        <x14:conditionalFormatting xmlns:xm="http://schemas.microsoft.com/office/excel/2006/main">
          <x14:cfRule type="containsText" priority="2" operator="containsText" id="{BE5D045F-79D9-422B-B939-5111F509689A}">
            <xm:f>NOT(ISERROR(SEARCH("Yes",E4)))</xm:f>
            <xm:f>"Yes"</xm:f>
            <x14:dxf>
              <fill>
                <patternFill>
                  <bgColor theme="4" tint="0.39994506668294322"/>
                </patternFill>
              </fill>
            </x14:dxf>
          </x14:cfRule>
          <xm:sqref>E4:E14</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5808ED-4300-42C3-A1F6-0B2BBE1B5602}">
  <dimension ref="A1:I272"/>
  <sheetViews>
    <sheetView tabSelected="1" zoomScale="85" zoomScaleNormal="85" workbookViewId="0">
      <selection activeCell="A16" sqref="A16"/>
    </sheetView>
  </sheetViews>
  <sheetFormatPr defaultColWidth="9.1796875" defaultRowHeight="14.5" x14ac:dyDescent="0.35"/>
  <cols>
    <col min="1" max="1" width="2.7265625" style="41" customWidth="1"/>
    <col min="2" max="2" width="28.54296875" style="41" customWidth="1"/>
    <col min="3" max="3" width="22.1796875" style="41" customWidth="1"/>
    <col min="4" max="4" width="21.1796875" style="41" customWidth="1"/>
    <col min="5" max="5" width="19.1796875" style="41" customWidth="1"/>
    <col min="6" max="6" width="10" style="41" customWidth="1"/>
    <col min="7" max="7" width="21.1796875" style="41" bestFit="1" customWidth="1"/>
    <col min="8" max="8" width="10.26953125" style="41" bestFit="1" customWidth="1"/>
    <col min="9" max="9" width="24.81640625" style="41" bestFit="1" customWidth="1"/>
    <col min="10" max="11" width="9.1796875" style="41"/>
    <col min="12" max="12" width="4.7265625" style="41" bestFit="1" customWidth="1"/>
    <col min="13" max="16384" width="9.1796875" style="41"/>
  </cols>
  <sheetData>
    <row r="1" spans="1:8" x14ac:dyDescent="0.35">
      <c r="B1" s="87" t="s">
        <v>125</v>
      </c>
      <c r="C1" s="87"/>
      <c r="D1" s="87"/>
      <c r="E1" s="88"/>
      <c r="F1" s="88"/>
    </row>
    <row r="2" spans="1:8" x14ac:dyDescent="0.35">
      <c r="B2" s="42"/>
      <c r="C2" s="42"/>
      <c r="D2" s="42"/>
      <c r="E2" s="43"/>
      <c r="F2" s="43"/>
    </row>
    <row r="3" spans="1:8" x14ac:dyDescent="0.35">
      <c r="A3" s="50" t="s">
        <v>126</v>
      </c>
      <c r="B3" s="87" t="s">
        <v>127</v>
      </c>
      <c r="C3" s="87"/>
      <c r="D3" s="87"/>
      <c r="E3" s="88"/>
      <c r="F3" s="88"/>
    </row>
    <row r="4" spans="1:8" ht="15" customHeight="1" x14ac:dyDescent="0.35">
      <c r="B4" s="83" t="s">
        <v>128</v>
      </c>
      <c r="C4" s="83"/>
      <c r="D4" s="83"/>
      <c r="E4" s="83"/>
      <c r="F4" s="83"/>
      <c r="G4" s="45"/>
      <c r="H4" s="45"/>
    </row>
    <row r="5" spans="1:8" ht="15" thickBot="1" x14ac:dyDescent="0.4">
      <c r="C5" s="45"/>
      <c r="D5" s="45"/>
      <c r="E5" s="47"/>
    </row>
    <row r="6" spans="1:8" s="44" customFormat="1" x14ac:dyDescent="0.35">
      <c r="B6" s="89" t="s">
        <v>129</v>
      </c>
      <c r="C6" s="90"/>
      <c r="D6" s="66"/>
      <c r="E6" s="67"/>
    </row>
    <row r="7" spans="1:8" ht="33" customHeight="1" x14ac:dyDescent="0.35">
      <c r="B7" s="91" t="s">
        <v>266</v>
      </c>
      <c r="C7" s="92"/>
      <c r="D7" s="65"/>
      <c r="E7" s="40"/>
    </row>
    <row r="8" spans="1:8" x14ac:dyDescent="0.35">
      <c r="B8" s="93" t="s">
        <v>130</v>
      </c>
      <c r="C8" s="94"/>
      <c r="D8" s="63"/>
      <c r="E8" s="64"/>
    </row>
    <row r="9" spans="1:8" ht="47.25" customHeight="1" x14ac:dyDescent="0.35">
      <c r="B9" s="91" t="s">
        <v>131</v>
      </c>
      <c r="C9" s="92"/>
      <c r="D9" s="65"/>
      <c r="E9" s="40"/>
    </row>
    <row r="10" spans="1:8" x14ac:dyDescent="0.35">
      <c r="B10" s="93" t="s">
        <v>130</v>
      </c>
      <c r="C10" s="94"/>
      <c r="D10" s="63"/>
      <c r="E10" s="64"/>
    </row>
    <row r="11" spans="1:8" x14ac:dyDescent="0.35">
      <c r="B11" s="91" t="s">
        <v>265</v>
      </c>
      <c r="C11" s="92"/>
      <c r="D11" s="65"/>
      <c r="E11" s="40"/>
    </row>
    <row r="12" spans="1:8" x14ac:dyDescent="0.35">
      <c r="B12" s="93" t="s">
        <v>130</v>
      </c>
      <c r="C12" s="94"/>
      <c r="D12" s="63"/>
      <c r="E12" s="64"/>
    </row>
    <row r="13" spans="1:8" x14ac:dyDescent="0.35">
      <c r="B13" s="95" t="s">
        <v>132</v>
      </c>
      <c r="C13" s="96"/>
      <c r="D13" s="65"/>
      <c r="E13" s="40"/>
    </row>
    <row r="14" spans="1:8" x14ac:dyDescent="0.35">
      <c r="B14" s="93" t="s">
        <v>130</v>
      </c>
      <c r="C14" s="97"/>
      <c r="D14" s="40"/>
      <c r="E14" s="40"/>
      <c r="F14" s="40"/>
    </row>
    <row r="15" spans="1:8" ht="15" thickBot="1" x14ac:dyDescent="0.4">
      <c r="B15" s="85" t="s">
        <v>133</v>
      </c>
      <c r="C15" s="86"/>
      <c r="D15" s="40"/>
      <c r="E15" s="40"/>
      <c r="F15" s="40"/>
    </row>
    <row r="16" spans="1:8" x14ac:dyDescent="0.35">
      <c r="B16" s="40"/>
      <c r="C16" s="40"/>
      <c r="D16" s="40"/>
      <c r="E16" s="40"/>
      <c r="F16" s="40"/>
    </row>
    <row r="17" spans="1:9" ht="15" customHeight="1" x14ac:dyDescent="0.35">
      <c r="B17" s="83" t="s">
        <v>134</v>
      </c>
      <c r="C17" s="83"/>
      <c r="D17" s="47"/>
      <c r="E17" s="47"/>
      <c r="F17" s="46"/>
    </row>
    <row r="18" spans="1:9" x14ac:dyDescent="0.35">
      <c r="B18" s="40"/>
      <c r="C18" s="40"/>
      <c r="D18" s="40"/>
      <c r="E18" s="40"/>
      <c r="F18" s="40"/>
    </row>
    <row r="19" spans="1:9" s="43" customFormat="1" x14ac:dyDescent="0.35">
      <c r="A19" s="50" t="s">
        <v>135</v>
      </c>
      <c r="B19" s="81" t="s">
        <v>136</v>
      </c>
      <c r="C19" s="81"/>
      <c r="D19" s="81"/>
      <c r="E19" s="81"/>
      <c r="F19" s="81"/>
      <c r="G19" s="41"/>
    </row>
    <row r="20" spans="1:9" s="43" customFormat="1" x14ac:dyDescent="0.35">
      <c r="A20" s="48"/>
      <c r="B20" s="46" t="s">
        <v>137</v>
      </c>
      <c r="C20" s="49"/>
      <c r="D20" s="49"/>
      <c r="E20" s="49"/>
      <c r="F20" s="49"/>
    </row>
    <row r="21" spans="1:9" s="43" customFormat="1" x14ac:dyDescent="0.35">
      <c r="A21" s="48"/>
      <c r="B21" s="46"/>
      <c r="C21" s="49"/>
      <c r="D21" s="49"/>
      <c r="E21" s="49"/>
      <c r="F21" s="49"/>
    </row>
    <row r="22" spans="1:9" s="43" customFormat="1" ht="37.5" customHeight="1" x14ac:dyDescent="0.35">
      <c r="B22" s="83" t="s">
        <v>138</v>
      </c>
      <c r="C22" s="83"/>
      <c r="D22" s="83"/>
      <c r="E22" s="83"/>
      <c r="F22" s="47"/>
    </row>
    <row r="23" spans="1:9" s="43" customFormat="1" ht="36" customHeight="1" x14ac:dyDescent="0.35">
      <c r="B23" s="84" t="s">
        <v>139</v>
      </c>
      <c r="C23" s="84"/>
      <c r="D23" s="84"/>
      <c r="E23" s="84"/>
      <c r="F23" s="40"/>
      <c r="G23" s="48"/>
      <c r="H23" s="48"/>
      <c r="I23" s="48"/>
    </row>
    <row r="24" spans="1:9" s="43" customFormat="1" x14ac:dyDescent="0.35">
      <c r="B24" s="46" t="s">
        <v>140</v>
      </c>
      <c r="C24" s="40"/>
      <c r="D24" s="40"/>
      <c r="E24" s="40"/>
      <c r="F24" s="40"/>
      <c r="G24" s="48"/>
      <c r="H24" s="48"/>
      <c r="I24" s="48"/>
    </row>
    <row r="25" spans="1:9" s="43" customFormat="1" x14ac:dyDescent="0.35">
      <c r="B25" s="46" t="s">
        <v>141</v>
      </c>
      <c r="C25" s="46"/>
      <c r="D25" s="46"/>
      <c r="E25" s="46"/>
      <c r="F25" s="46"/>
      <c r="G25" s="46"/>
      <c r="H25" s="41"/>
    </row>
    <row r="26" spans="1:9" s="43" customFormat="1" x14ac:dyDescent="0.35">
      <c r="B26" s="46" t="s">
        <v>142</v>
      </c>
      <c r="C26" s="46"/>
      <c r="D26" s="46"/>
      <c r="E26" s="46"/>
      <c r="F26" s="46"/>
      <c r="G26" s="46"/>
      <c r="H26" s="41"/>
    </row>
    <row r="27" spans="1:9" s="43" customFormat="1" x14ac:dyDescent="0.35">
      <c r="B27" s="46" t="s">
        <v>143</v>
      </c>
      <c r="C27" s="46"/>
      <c r="D27" s="46"/>
      <c r="E27" s="46"/>
      <c r="F27" s="46"/>
      <c r="G27" s="46"/>
      <c r="H27" s="41"/>
    </row>
    <row r="29" spans="1:9" x14ac:dyDescent="0.35">
      <c r="A29" s="50" t="s">
        <v>144</v>
      </c>
      <c r="B29" s="81" t="s">
        <v>106</v>
      </c>
      <c r="C29" s="81"/>
      <c r="D29" s="81"/>
      <c r="E29" s="81"/>
      <c r="F29" s="81"/>
      <c r="G29" s="44"/>
    </row>
    <row r="30" spans="1:9" x14ac:dyDescent="0.35">
      <c r="B30" s="41" t="s">
        <v>145</v>
      </c>
      <c r="C30" s="43"/>
      <c r="D30" s="43"/>
    </row>
    <row r="31" spans="1:9" x14ac:dyDescent="0.35">
      <c r="C31" s="43"/>
      <c r="D31" s="43"/>
    </row>
    <row r="32" spans="1:9" ht="31.5" customHeight="1" x14ac:dyDescent="0.35">
      <c r="B32" s="79" t="s">
        <v>146</v>
      </c>
      <c r="C32" s="79"/>
      <c r="D32" s="79"/>
      <c r="E32" s="79"/>
    </row>
    <row r="33" spans="1:9" x14ac:dyDescent="0.35">
      <c r="B33" s="50" t="s">
        <v>147</v>
      </c>
      <c r="C33" s="50" t="s">
        <v>148</v>
      </c>
      <c r="D33" s="50" t="s">
        <v>149</v>
      </c>
      <c r="G33" s="44"/>
      <c r="H33" s="44"/>
      <c r="I33" s="44"/>
    </row>
    <row r="34" spans="1:9" x14ac:dyDescent="0.35">
      <c r="B34" s="43" t="s">
        <v>150</v>
      </c>
      <c r="C34" s="43" t="s">
        <v>246</v>
      </c>
      <c r="D34" s="43" t="s">
        <v>151</v>
      </c>
      <c r="E34" s="41" t="s">
        <v>152</v>
      </c>
      <c r="G34" s="43"/>
      <c r="I34" s="43"/>
    </row>
    <row r="35" spans="1:9" x14ac:dyDescent="0.35">
      <c r="B35" s="43" t="s">
        <v>19</v>
      </c>
      <c r="C35" s="43" t="s">
        <v>206</v>
      </c>
      <c r="D35" s="43" t="s">
        <v>153</v>
      </c>
      <c r="G35" s="43"/>
      <c r="I35" s="43"/>
    </row>
    <row r="36" spans="1:9" x14ac:dyDescent="0.35">
      <c r="B36" s="43"/>
      <c r="C36" s="43"/>
      <c r="D36" s="43"/>
    </row>
    <row r="37" spans="1:9" x14ac:dyDescent="0.35">
      <c r="B37" s="43" t="s">
        <v>154</v>
      </c>
      <c r="C37" s="43"/>
      <c r="D37" s="43"/>
    </row>
    <row r="38" spans="1:9" x14ac:dyDescent="0.35">
      <c r="B38" s="43" t="s">
        <v>155</v>
      </c>
      <c r="C38" s="43"/>
      <c r="D38" s="43"/>
    </row>
    <row r="39" spans="1:9" x14ac:dyDescent="0.35">
      <c r="B39" s="43" t="s">
        <v>156</v>
      </c>
      <c r="C39" s="43"/>
      <c r="D39" s="43"/>
    </row>
    <row r="40" spans="1:9" x14ac:dyDescent="0.35">
      <c r="B40" s="43" t="s">
        <v>157</v>
      </c>
      <c r="C40" s="43"/>
      <c r="D40" s="43"/>
    </row>
    <row r="41" spans="1:9" x14ac:dyDescent="0.35">
      <c r="B41" s="43" t="s">
        <v>158</v>
      </c>
      <c r="C41" s="43"/>
      <c r="D41" s="43"/>
    </row>
    <row r="44" spans="1:9" x14ac:dyDescent="0.35">
      <c r="A44" s="50" t="s">
        <v>159</v>
      </c>
      <c r="B44" s="81" t="s">
        <v>160</v>
      </c>
      <c r="C44" s="81"/>
      <c r="D44" s="81"/>
      <c r="E44" s="81"/>
      <c r="F44" s="81"/>
    </row>
    <row r="45" spans="1:9" x14ac:dyDescent="0.35">
      <c r="A45" s="44"/>
      <c r="B45" s="46" t="s">
        <v>161</v>
      </c>
      <c r="C45" s="49"/>
      <c r="D45" s="49"/>
      <c r="E45" s="49"/>
      <c r="F45" s="49"/>
    </row>
    <row r="46" spans="1:9" x14ac:dyDescent="0.35">
      <c r="A46" s="44"/>
      <c r="B46" s="46"/>
      <c r="C46" s="49"/>
      <c r="D46" s="49"/>
      <c r="E46" s="49"/>
      <c r="F46" s="49"/>
    </row>
    <row r="47" spans="1:9" x14ac:dyDescent="0.35">
      <c r="B47" s="48" t="s">
        <v>162</v>
      </c>
      <c r="C47" s="48" t="s">
        <v>163</v>
      </c>
      <c r="D47" s="43"/>
    </row>
    <row r="48" spans="1:9" x14ac:dyDescent="0.35">
      <c r="B48" s="48" t="s">
        <v>47</v>
      </c>
      <c r="C48" s="48" t="s">
        <v>164</v>
      </c>
      <c r="D48" s="43"/>
    </row>
    <row r="49" spans="1:6" x14ac:dyDescent="0.35">
      <c r="B49" s="50" t="s">
        <v>147</v>
      </c>
      <c r="C49" s="50" t="s">
        <v>165</v>
      </c>
      <c r="D49" s="50" t="s">
        <v>149</v>
      </c>
    </row>
    <row r="50" spans="1:6" x14ac:dyDescent="0.35">
      <c r="B50" s="46" t="s">
        <v>166</v>
      </c>
      <c r="C50" s="43" t="s">
        <v>167</v>
      </c>
      <c r="D50" s="79" t="s">
        <v>168</v>
      </c>
      <c r="E50" s="79"/>
    </row>
    <row r="51" spans="1:6" x14ac:dyDescent="0.35">
      <c r="B51" s="46" t="s">
        <v>19</v>
      </c>
      <c r="C51" s="43" t="s">
        <v>169</v>
      </c>
      <c r="D51" s="79" t="s">
        <v>168</v>
      </c>
      <c r="E51" s="79"/>
    </row>
    <row r="52" spans="1:6" ht="43.5" x14ac:dyDescent="0.35">
      <c r="B52" s="47" t="s">
        <v>170</v>
      </c>
      <c r="C52" s="43" t="s">
        <v>171</v>
      </c>
      <c r="D52" s="79" t="s">
        <v>172</v>
      </c>
      <c r="E52" s="79"/>
    </row>
    <row r="53" spans="1:6" x14ac:dyDescent="0.35">
      <c r="B53" s="47" t="s">
        <v>173</v>
      </c>
      <c r="C53" s="43" t="s">
        <v>174</v>
      </c>
      <c r="D53" s="79" t="s">
        <v>172</v>
      </c>
      <c r="E53" s="79"/>
    </row>
    <row r="54" spans="1:6" x14ac:dyDescent="0.35">
      <c r="B54" s="43"/>
      <c r="C54" s="43"/>
      <c r="D54" s="43"/>
    </row>
    <row r="55" spans="1:6" x14ac:dyDescent="0.35">
      <c r="B55" s="48" t="s">
        <v>17</v>
      </c>
      <c r="C55" s="48" t="s">
        <v>164</v>
      </c>
      <c r="D55" s="43"/>
    </row>
    <row r="56" spans="1:6" x14ac:dyDescent="0.35">
      <c r="B56" s="50" t="s">
        <v>147</v>
      </c>
      <c r="C56" s="50" t="s">
        <v>165</v>
      </c>
      <c r="D56" s="50" t="s">
        <v>149</v>
      </c>
    </row>
    <row r="57" spans="1:6" x14ac:dyDescent="0.35">
      <c r="B57" s="46" t="s">
        <v>19</v>
      </c>
      <c r="C57" s="43" t="s">
        <v>169</v>
      </c>
      <c r="D57" s="43" t="s">
        <v>168</v>
      </c>
    </row>
    <row r="58" spans="1:6" ht="45" customHeight="1" x14ac:dyDescent="0.35">
      <c r="B58" s="47" t="s">
        <v>170</v>
      </c>
      <c r="C58" s="43" t="s">
        <v>171</v>
      </c>
      <c r="D58" s="79" t="s">
        <v>172</v>
      </c>
      <c r="E58" s="79"/>
    </row>
    <row r="60" spans="1:6" ht="18.75" customHeight="1" x14ac:dyDescent="0.35">
      <c r="A60" s="50" t="s">
        <v>175</v>
      </c>
      <c r="B60" s="81" t="s">
        <v>176</v>
      </c>
      <c r="C60" s="81"/>
      <c r="D60" s="81"/>
      <c r="E60" s="81"/>
      <c r="F60" s="81"/>
    </row>
    <row r="61" spans="1:6" x14ac:dyDescent="0.35">
      <c r="A61" s="44"/>
      <c r="B61" s="46" t="s">
        <v>177</v>
      </c>
      <c r="C61" s="49"/>
      <c r="D61" s="49"/>
      <c r="E61" s="49"/>
      <c r="F61" s="49"/>
    </row>
    <row r="62" spans="1:6" x14ac:dyDescent="0.35">
      <c r="B62" s="43"/>
    </row>
    <row r="63" spans="1:6" x14ac:dyDescent="0.35">
      <c r="B63" s="50" t="s">
        <v>147</v>
      </c>
      <c r="C63" s="50" t="s">
        <v>165</v>
      </c>
      <c r="D63" s="50" t="s">
        <v>149</v>
      </c>
    </row>
    <row r="64" spans="1:6" ht="29" x14ac:dyDescent="0.35">
      <c r="B64" s="41" t="s">
        <v>178</v>
      </c>
      <c r="C64" s="41" t="s">
        <v>179</v>
      </c>
      <c r="D64" s="41" t="s">
        <v>168</v>
      </c>
    </row>
    <row r="65" spans="1:6" x14ac:dyDescent="0.35">
      <c r="B65" s="42"/>
    </row>
    <row r="66" spans="1:6" ht="20.25" customHeight="1" x14ac:dyDescent="0.35">
      <c r="B66" s="82" t="s">
        <v>180</v>
      </c>
      <c r="C66" s="82"/>
      <c r="D66" s="82"/>
      <c r="E66" s="82"/>
      <c r="F66" s="82"/>
    </row>
    <row r="67" spans="1:6" x14ac:dyDescent="0.35">
      <c r="B67" s="46" t="s">
        <v>181</v>
      </c>
      <c r="C67" s="47"/>
      <c r="D67" s="47"/>
      <c r="E67" s="47"/>
      <c r="F67" s="47"/>
    </row>
    <row r="68" spans="1:6" ht="33" customHeight="1" x14ac:dyDescent="0.35">
      <c r="B68" s="83" t="s">
        <v>182</v>
      </c>
      <c r="C68" s="83"/>
      <c r="D68" s="83"/>
      <c r="E68" s="83"/>
      <c r="F68" s="47"/>
    </row>
    <row r="69" spans="1:6" x14ac:dyDescent="0.35">
      <c r="B69" s="47"/>
      <c r="C69" s="47"/>
      <c r="D69" s="47"/>
      <c r="E69" s="47"/>
      <c r="F69" s="47"/>
    </row>
    <row r="70" spans="1:6" x14ac:dyDescent="0.35">
      <c r="A70" s="50" t="s">
        <v>183</v>
      </c>
      <c r="B70" s="81" t="s">
        <v>184</v>
      </c>
      <c r="C70" s="81"/>
      <c r="D70" s="81"/>
      <c r="E70" s="81"/>
      <c r="F70" s="81"/>
    </row>
    <row r="71" spans="1:6" x14ac:dyDescent="0.35">
      <c r="B71" s="43" t="s">
        <v>185</v>
      </c>
    </row>
    <row r="72" spans="1:6" x14ac:dyDescent="0.35">
      <c r="B72" s="43"/>
    </row>
    <row r="73" spans="1:6" ht="15" customHeight="1" x14ac:dyDescent="0.35">
      <c r="B73" s="50" t="s">
        <v>147</v>
      </c>
      <c r="C73" s="50" t="s">
        <v>165</v>
      </c>
      <c r="D73" s="50" t="s">
        <v>149</v>
      </c>
      <c r="E73" s="47"/>
      <c r="F73" s="47"/>
    </row>
    <row r="74" spans="1:6" ht="87" x14ac:dyDescent="0.35">
      <c r="B74" s="41" t="s">
        <v>186</v>
      </c>
      <c r="C74" s="41" t="s">
        <v>187</v>
      </c>
      <c r="D74" s="41" t="s">
        <v>168</v>
      </c>
      <c r="E74" s="47"/>
      <c r="F74" s="47"/>
    </row>
    <row r="75" spans="1:6" ht="87" x14ac:dyDescent="0.35">
      <c r="B75" s="41" t="s">
        <v>188</v>
      </c>
      <c r="C75" s="41" t="s">
        <v>189</v>
      </c>
      <c r="D75" s="41" t="s">
        <v>168</v>
      </c>
      <c r="E75" s="47"/>
      <c r="F75" s="47"/>
    </row>
    <row r="76" spans="1:6" ht="15" customHeight="1" x14ac:dyDescent="0.35">
      <c r="B76" s="51" t="s">
        <v>190</v>
      </c>
      <c r="C76" s="51"/>
      <c r="D76" s="51"/>
      <c r="E76" s="47"/>
      <c r="F76" s="47"/>
    </row>
    <row r="77" spans="1:6" ht="30" customHeight="1" x14ac:dyDescent="0.35">
      <c r="B77" s="80" t="s">
        <v>191</v>
      </c>
      <c r="C77" s="80"/>
      <c r="D77" s="80"/>
      <c r="E77" s="80"/>
      <c r="F77" s="47"/>
    </row>
    <row r="78" spans="1:6" ht="15" customHeight="1" x14ac:dyDescent="0.35">
      <c r="B78" s="80" t="s">
        <v>192</v>
      </c>
      <c r="C78" s="80"/>
      <c r="D78" s="80"/>
      <c r="E78" s="80"/>
      <c r="F78" s="47"/>
    </row>
    <row r="79" spans="1:6" ht="29.25" customHeight="1" x14ac:dyDescent="0.35">
      <c r="B79" s="80" t="s">
        <v>193</v>
      </c>
      <c r="C79" s="80"/>
      <c r="D79" s="80"/>
      <c r="E79" s="80"/>
      <c r="F79" s="47"/>
    </row>
    <row r="80" spans="1:6" x14ac:dyDescent="0.35">
      <c r="B80" s="47"/>
      <c r="C80" s="47"/>
      <c r="D80" s="47"/>
      <c r="E80" s="47"/>
      <c r="F80" s="47"/>
    </row>
    <row r="81" spans="1:6" hidden="1" x14ac:dyDescent="0.35">
      <c r="A81" s="44" t="s">
        <v>194</v>
      </c>
      <c r="B81" s="52" t="s">
        <v>195</v>
      </c>
      <c r="C81" s="51"/>
      <c r="D81" s="51"/>
      <c r="E81" s="47"/>
      <c r="F81" s="47"/>
    </row>
    <row r="82" spans="1:6" hidden="1" x14ac:dyDescent="0.35">
      <c r="A82" s="44"/>
      <c r="B82" s="8" t="s">
        <v>196</v>
      </c>
      <c r="C82" s="51"/>
      <c r="D82" s="51"/>
      <c r="E82" s="47"/>
      <c r="F82" s="47"/>
    </row>
    <row r="83" spans="1:6" hidden="1" x14ac:dyDescent="0.35">
      <c r="A83" s="44"/>
      <c r="B83" s="53"/>
      <c r="C83" s="51"/>
      <c r="D83" s="51"/>
      <c r="E83" s="47"/>
      <c r="F83" s="47"/>
    </row>
    <row r="84" spans="1:6" hidden="1" x14ac:dyDescent="0.35">
      <c r="B84" s="54" t="s">
        <v>197</v>
      </c>
      <c r="C84" s="54" t="s">
        <v>163</v>
      </c>
      <c r="D84" s="51"/>
      <c r="E84" s="47"/>
      <c r="F84" s="47"/>
    </row>
    <row r="85" spans="1:6" hidden="1" x14ac:dyDescent="0.35">
      <c r="B85" s="53" t="s">
        <v>198</v>
      </c>
      <c r="C85" s="53" t="s">
        <v>164</v>
      </c>
      <c r="D85" s="8"/>
      <c r="E85" s="47"/>
      <c r="F85" s="47"/>
    </row>
    <row r="86" spans="1:6" hidden="1" x14ac:dyDescent="0.35">
      <c r="B86" s="55" t="s">
        <v>147</v>
      </c>
      <c r="C86" s="55" t="s">
        <v>165</v>
      </c>
      <c r="D86" s="55" t="s">
        <v>149</v>
      </c>
      <c r="E86" s="47"/>
      <c r="F86" s="47"/>
    </row>
    <row r="87" spans="1:6" hidden="1" x14ac:dyDescent="0.35">
      <c r="B87" s="8" t="s">
        <v>166</v>
      </c>
      <c r="C87" s="8" t="s">
        <v>199</v>
      </c>
      <c r="D87" s="8" t="s">
        <v>200</v>
      </c>
      <c r="E87" s="47"/>
      <c r="F87" s="47"/>
    </row>
    <row r="88" spans="1:6" hidden="1" x14ac:dyDescent="0.35">
      <c r="B88" s="8" t="s">
        <v>19</v>
      </c>
      <c r="C88" s="8" t="s">
        <v>171</v>
      </c>
      <c r="D88" s="8" t="s">
        <v>200</v>
      </c>
      <c r="E88" s="47"/>
      <c r="F88" s="47"/>
    </row>
    <row r="89" spans="1:6" hidden="1" x14ac:dyDescent="0.35">
      <c r="B89" s="8" t="s">
        <v>201</v>
      </c>
      <c r="C89" s="8"/>
      <c r="D89" s="8" t="s">
        <v>200</v>
      </c>
      <c r="E89" s="47"/>
      <c r="F89" s="47"/>
    </row>
    <row r="90" spans="1:6" hidden="1" x14ac:dyDescent="0.35">
      <c r="B90" s="47"/>
      <c r="C90" s="47"/>
      <c r="D90" s="47"/>
      <c r="E90" s="47"/>
      <c r="F90" s="47"/>
    </row>
    <row r="91" spans="1:6" x14ac:dyDescent="0.35">
      <c r="A91" s="50" t="s">
        <v>194</v>
      </c>
      <c r="B91" s="56" t="s">
        <v>202</v>
      </c>
      <c r="C91" s="51"/>
      <c r="D91" s="51"/>
      <c r="E91" s="47"/>
      <c r="F91" s="47"/>
    </row>
    <row r="92" spans="1:6" x14ac:dyDescent="0.35">
      <c r="A92" s="44"/>
      <c r="B92" s="8" t="s">
        <v>203</v>
      </c>
      <c r="C92" s="51"/>
      <c r="D92" s="51"/>
      <c r="E92" s="47"/>
      <c r="F92" s="47"/>
    </row>
    <row r="93" spans="1:6" x14ac:dyDescent="0.35">
      <c r="A93" s="44"/>
      <c r="B93" s="53"/>
      <c r="C93" s="51"/>
      <c r="D93" s="51"/>
      <c r="E93" s="47"/>
      <c r="F93" s="47"/>
    </row>
    <row r="94" spans="1:6" x14ac:dyDescent="0.35">
      <c r="A94" s="44"/>
      <c r="B94" s="54" t="s">
        <v>162</v>
      </c>
      <c r="C94" s="54" t="s">
        <v>163</v>
      </c>
      <c r="D94" s="51"/>
      <c r="E94" s="47"/>
      <c r="F94" s="47"/>
    </row>
    <row r="95" spans="1:6" x14ac:dyDescent="0.35">
      <c r="A95" s="44"/>
      <c r="B95" s="53" t="s">
        <v>204</v>
      </c>
      <c r="C95" s="53" t="s">
        <v>164</v>
      </c>
      <c r="D95" s="8"/>
      <c r="E95" s="47"/>
      <c r="F95" s="47"/>
    </row>
    <row r="96" spans="1:6" x14ac:dyDescent="0.35">
      <c r="A96" s="44"/>
      <c r="B96" s="55" t="s">
        <v>147</v>
      </c>
      <c r="C96" s="55" t="s">
        <v>165</v>
      </c>
      <c r="D96" s="55" t="s">
        <v>149</v>
      </c>
      <c r="E96" s="47"/>
      <c r="F96" s="47"/>
    </row>
    <row r="97" spans="1:6" ht="29" x14ac:dyDescent="0.35">
      <c r="A97" s="44"/>
      <c r="B97" s="8" t="s">
        <v>166</v>
      </c>
      <c r="C97" s="8" t="s">
        <v>167</v>
      </c>
      <c r="D97" s="41" t="s">
        <v>168</v>
      </c>
      <c r="E97" s="47"/>
      <c r="F97" s="47"/>
    </row>
    <row r="98" spans="1:6" ht="29" x14ac:dyDescent="0.35">
      <c r="A98" s="44"/>
      <c r="B98" s="8" t="s">
        <v>19</v>
      </c>
      <c r="C98" s="8" t="s">
        <v>205</v>
      </c>
      <c r="D98" s="41" t="s">
        <v>168</v>
      </c>
      <c r="E98" s="47"/>
      <c r="F98" s="47"/>
    </row>
    <row r="99" spans="1:6" ht="29" x14ac:dyDescent="0.35">
      <c r="A99" s="44"/>
      <c r="B99" s="57" t="s">
        <v>27</v>
      </c>
      <c r="C99" s="57" t="s">
        <v>206</v>
      </c>
      <c r="D99" s="41" t="s">
        <v>168</v>
      </c>
      <c r="E99" s="47"/>
      <c r="F99" s="47"/>
    </row>
    <row r="100" spans="1:6" x14ac:dyDescent="0.35">
      <c r="A100" s="44"/>
      <c r="B100" s="68"/>
      <c r="C100" s="68"/>
      <c r="D100" s="68"/>
      <c r="E100" s="47"/>
      <c r="F100" s="47"/>
    </row>
    <row r="101" spans="1:6" x14ac:dyDescent="0.35">
      <c r="A101" s="44"/>
      <c r="B101" s="53" t="s">
        <v>207</v>
      </c>
      <c r="C101" s="53"/>
      <c r="D101" s="8"/>
      <c r="E101" s="47"/>
      <c r="F101" s="47"/>
    </row>
    <row r="102" spans="1:6" ht="29" x14ac:dyDescent="0.35">
      <c r="A102" s="44"/>
      <c r="B102" s="57" t="s">
        <v>27</v>
      </c>
      <c r="C102" s="57" t="s">
        <v>206</v>
      </c>
      <c r="D102" s="41" t="s">
        <v>168</v>
      </c>
      <c r="E102" s="47"/>
      <c r="F102" s="47"/>
    </row>
    <row r="103" spans="1:6" x14ac:dyDescent="0.35">
      <c r="A103" s="44"/>
      <c r="B103" s="8"/>
      <c r="C103" s="8"/>
      <c r="D103" s="8"/>
      <c r="E103" s="47"/>
      <c r="F103" s="47"/>
    </row>
    <row r="104" spans="1:6" x14ac:dyDescent="0.35">
      <c r="A104" s="50" t="s">
        <v>208</v>
      </c>
      <c r="B104" s="56" t="s">
        <v>116</v>
      </c>
      <c r="C104" s="8"/>
      <c r="D104" s="8"/>
      <c r="E104" s="47"/>
      <c r="F104" s="47"/>
    </row>
    <row r="105" spans="1:6" x14ac:dyDescent="0.35">
      <c r="A105" s="44"/>
      <c r="B105" s="8" t="s">
        <v>209</v>
      </c>
      <c r="C105" s="8"/>
      <c r="D105" s="8"/>
      <c r="E105" s="47"/>
      <c r="F105" s="47"/>
    </row>
    <row r="106" spans="1:6" x14ac:dyDescent="0.35">
      <c r="A106" s="44"/>
      <c r="B106" s="53"/>
      <c r="C106" s="8"/>
      <c r="D106" s="8"/>
      <c r="E106" s="47"/>
      <c r="F106" s="47"/>
    </row>
    <row r="107" spans="1:6" x14ac:dyDescent="0.35">
      <c r="A107" s="44"/>
      <c r="B107" s="53" t="s">
        <v>210</v>
      </c>
      <c r="C107" s="53" t="s">
        <v>164</v>
      </c>
      <c r="D107" s="8"/>
      <c r="E107" s="47"/>
      <c r="F107" s="47"/>
    </row>
    <row r="108" spans="1:6" x14ac:dyDescent="0.35">
      <c r="A108" s="44"/>
      <c r="B108" s="55" t="s">
        <v>147</v>
      </c>
      <c r="C108" s="55" t="s">
        <v>165</v>
      </c>
      <c r="D108" s="55" t="s">
        <v>149</v>
      </c>
      <c r="E108" s="47"/>
      <c r="F108" s="47"/>
    </row>
    <row r="109" spans="1:6" x14ac:dyDescent="0.35">
      <c r="A109" s="44"/>
      <c r="B109" s="8" t="s">
        <v>211</v>
      </c>
      <c r="C109" s="8" t="s">
        <v>212</v>
      </c>
      <c r="D109" s="8" t="s">
        <v>168</v>
      </c>
      <c r="E109" s="47"/>
      <c r="F109" s="47"/>
    </row>
    <row r="110" spans="1:6" x14ac:dyDescent="0.35">
      <c r="A110" s="44"/>
      <c r="B110" s="8" t="s">
        <v>19</v>
      </c>
      <c r="C110" s="8" t="s">
        <v>213</v>
      </c>
      <c r="D110" s="8" t="s">
        <v>168</v>
      </c>
      <c r="E110" s="47"/>
      <c r="F110" s="47"/>
    </row>
    <row r="111" spans="1:6" x14ac:dyDescent="0.35">
      <c r="A111" s="44"/>
      <c r="B111" s="8" t="s">
        <v>214</v>
      </c>
      <c r="C111" s="8" t="s">
        <v>199</v>
      </c>
      <c r="D111" s="8" t="s">
        <v>168</v>
      </c>
      <c r="E111" s="47"/>
      <c r="F111" s="47"/>
    </row>
    <row r="112" spans="1:6" x14ac:dyDescent="0.35">
      <c r="A112" s="44"/>
      <c r="B112" s="8"/>
      <c r="C112" s="8"/>
      <c r="D112" s="8"/>
      <c r="E112" s="47"/>
      <c r="F112" s="47"/>
    </row>
    <row r="113" spans="1:6" x14ac:dyDescent="0.35">
      <c r="A113" s="50" t="s">
        <v>215</v>
      </c>
      <c r="B113" s="56" t="s">
        <v>216</v>
      </c>
      <c r="C113" s="8"/>
      <c r="D113" s="8"/>
      <c r="E113" s="47"/>
      <c r="F113" s="47"/>
    </row>
    <row r="114" spans="1:6" x14ac:dyDescent="0.35">
      <c r="A114" s="44"/>
      <c r="B114" s="8" t="s">
        <v>270</v>
      </c>
      <c r="C114" s="8"/>
      <c r="D114" s="8"/>
      <c r="E114" s="47"/>
      <c r="F114" s="47"/>
    </row>
    <row r="115" spans="1:6" x14ac:dyDescent="0.35">
      <c r="A115" s="44"/>
      <c r="C115" s="8"/>
      <c r="D115" s="8"/>
      <c r="E115" s="47"/>
      <c r="F115" s="47"/>
    </row>
    <row r="116" spans="1:6" x14ac:dyDescent="0.35">
      <c r="A116" s="44"/>
      <c r="B116" s="53" t="s">
        <v>162</v>
      </c>
      <c r="C116" s="53" t="s">
        <v>163</v>
      </c>
      <c r="D116" s="8"/>
      <c r="E116" s="47"/>
      <c r="F116" s="47"/>
    </row>
    <row r="117" spans="1:6" x14ac:dyDescent="0.35">
      <c r="A117" s="44"/>
      <c r="B117" s="53" t="s">
        <v>47</v>
      </c>
      <c r="C117" s="53" t="s">
        <v>164</v>
      </c>
      <c r="D117" s="8"/>
      <c r="E117" s="47"/>
      <c r="F117" s="47"/>
    </row>
    <row r="118" spans="1:6" ht="29" x14ac:dyDescent="0.35">
      <c r="A118" s="44"/>
      <c r="B118" s="55" t="s">
        <v>147</v>
      </c>
      <c r="C118" s="55" t="s">
        <v>273</v>
      </c>
      <c r="D118" s="55" t="s">
        <v>149</v>
      </c>
      <c r="E118" s="47"/>
      <c r="F118" s="47"/>
    </row>
    <row r="119" spans="1:6" x14ac:dyDescent="0.35">
      <c r="A119" s="44"/>
      <c r="B119" s="8" t="s">
        <v>166</v>
      </c>
      <c r="C119" s="8" t="s">
        <v>171</v>
      </c>
      <c r="D119" s="8" t="s">
        <v>168</v>
      </c>
      <c r="E119" s="47"/>
      <c r="F119" s="47"/>
    </row>
    <row r="120" spans="1:6" x14ac:dyDescent="0.35">
      <c r="A120" s="44"/>
      <c r="B120" s="8" t="s">
        <v>19</v>
      </c>
      <c r="C120" s="8" t="s">
        <v>217</v>
      </c>
      <c r="D120" s="8" t="s">
        <v>168</v>
      </c>
      <c r="E120" s="47"/>
      <c r="F120" s="47"/>
    </row>
    <row r="121" spans="1:6" x14ac:dyDescent="0.35">
      <c r="A121" s="44"/>
      <c r="B121" s="53" t="s">
        <v>207</v>
      </c>
      <c r="C121" s="53" t="s">
        <v>218</v>
      </c>
      <c r="D121" s="8"/>
      <c r="E121" s="47"/>
      <c r="F121" s="47"/>
    </row>
    <row r="122" spans="1:6" x14ac:dyDescent="0.35">
      <c r="A122" s="44"/>
      <c r="B122" s="8"/>
      <c r="C122" s="8"/>
      <c r="D122" s="8"/>
      <c r="E122" s="47"/>
      <c r="F122" s="47"/>
    </row>
    <row r="123" spans="1:6" x14ac:dyDescent="0.35">
      <c r="A123" s="50" t="s">
        <v>219</v>
      </c>
      <c r="B123" s="56" t="s">
        <v>220</v>
      </c>
      <c r="C123" s="8"/>
      <c r="D123" s="8"/>
      <c r="E123" s="47"/>
      <c r="F123" s="47"/>
    </row>
    <row r="124" spans="1:6" x14ac:dyDescent="0.35">
      <c r="A124" s="44"/>
      <c r="B124" s="8" t="s">
        <v>221</v>
      </c>
      <c r="C124" s="8"/>
      <c r="D124" s="8"/>
      <c r="E124" s="47"/>
      <c r="F124" s="47"/>
    </row>
    <row r="125" spans="1:6" x14ac:dyDescent="0.35">
      <c r="A125" s="44"/>
      <c r="C125" s="8"/>
      <c r="D125" s="8"/>
      <c r="E125" s="47"/>
      <c r="F125" s="47"/>
    </row>
    <row r="126" spans="1:6" x14ac:dyDescent="0.35">
      <c r="A126" s="44"/>
      <c r="B126" s="53" t="s">
        <v>162</v>
      </c>
      <c r="C126" s="53" t="s">
        <v>163</v>
      </c>
      <c r="D126" s="8"/>
      <c r="E126" s="47"/>
      <c r="F126" s="47"/>
    </row>
    <row r="127" spans="1:6" x14ac:dyDescent="0.35">
      <c r="A127" s="44"/>
      <c r="B127" s="53" t="s">
        <v>47</v>
      </c>
      <c r="C127" s="53" t="s">
        <v>164</v>
      </c>
      <c r="D127" s="8"/>
      <c r="E127" s="47"/>
      <c r="F127" s="47"/>
    </row>
    <row r="128" spans="1:6" x14ac:dyDescent="0.35">
      <c r="A128" s="44"/>
      <c r="B128" s="55" t="s">
        <v>147</v>
      </c>
      <c r="C128" s="55" t="s">
        <v>165</v>
      </c>
      <c r="D128" s="55" t="s">
        <v>149</v>
      </c>
      <c r="E128" s="47"/>
      <c r="F128" s="47"/>
    </row>
    <row r="129" spans="1:8" x14ac:dyDescent="0.35">
      <c r="A129" s="44"/>
      <c r="B129" s="8" t="s">
        <v>222</v>
      </c>
      <c r="C129" s="8" t="s">
        <v>271</v>
      </c>
      <c r="D129" s="8" t="s">
        <v>168</v>
      </c>
      <c r="E129" s="47"/>
      <c r="F129" s="47"/>
    </row>
    <row r="130" spans="1:8" x14ac:dyDescent="0.35">
      <c r="A130" s="44"/>
      <c r="B130" s="8" t="s">
        <v>19</v>
      </c>
      <c r="C130" s="8" t="s">
        <v>272</v>
      </c>
      <c r="D130" s="8" t="s">
        <v>168</v>
      </c>
      <c r="E130" s="47"/>
      <c r="F130" s="47"/>
    </row>
    <row r="131" spans="1:8" x14ac:dyDescent="0.35">
      <c r="A131" s="44"/>
      <c r="B131" s="8" t="s">
        <v>27</v>
      </c>
      <c r="C131" s="8" t="s">
        <v>167</v>
      </c>
      <c r="D131" s="8" t="s">
        <v>168</v>
      </c>
      <c r="E131" s="47"/>
      <c r="F131" s="47"/>
    </row>
    <row r="132" spans="1:8" x14ac:dyDescent="0.35">
      <c r="A132" s="44"/>
      <c r="B132" s="53" t="s">
        <v>207</v>
      </c>
      <c r="C132" s="53" t="s">
        <v>218</v>
      </c>
      <c r="D132" s="8"/>
      <c r="E132" s="47"/>
      <c r="F132" s="47"/>
    </row>
    <row r="133" spans="1:8" x14ac:dyDescent="0.35">
      <c r="A133" s="44"/>
      <c r="B133" s="8"/>
      <c r="C133" s="8"/>
      <c r="D133" s="8"/>
      <c r="E133" s="47"/>
      <c r="F133" s="47"/>
    </row>
    <row r="134" spans="1:8" x14ac:dyDescent="0.35">
      <c r="A134" s="44"/>
      <c r="B134" s="53" t="s">
        <v>224</v>
      </c>
      <c r="C134" s="8"/>
      <c r="D134" s="8"/>
      <c r="E134" s="47"/>
      <c r="F134" s="47"/>
    </row>
    <row r="135" spans="1:8" x14ac:dyDescent="0.35">
      <c r="A135" s="44"/>
      <c r="B135" s="57" t="s">
        <v>225</v>
      </c>
      <c r="C135" s="8"/>
      <c r="D135" s="8"/>
      <c r="E135" s="47"/>
      <c r="F135" s="47"/>
    </row>
    <row r="136" spans="1:8" x14ac:dyDescent="0.35">
      <c r="A136" s="44"/>
      <c r="B136" s="57" t="s">
        <v>226</v>
      </c>
      <c r="C136" s="8"/>
      <c r="D136" s="8"/>
      <c r="E136" s="47"/>
      <c r="F136" s="47"/>
    </row>
    <row r="137" spans="1:8" x14ac:dyDescent="0.35">
      <c r="A137" s="44"/>
      <c r="B137" s="57" t="s">
        <v>227</v>
      </c>
      <c r="C137" s="8"/>
      <c r="D137" s="8"/>
      <c r="E137" s="47"/>
      <c r="F137" s="47"/>
    </row>
    <row r="138" spans="1:8" x14ac:dyDescent="0.35">
      <c r="A138" s="44"/>
      <c r="B138" s="8"/>
      <c r="C138" s="8"/>
      <c r="D138" s="8"/>
      <c r="E138" s="47"/>
      <c r="F138" s="47"/>
    </row>
    <row r="139" spans="1:8" x14ac:dyDescent="0.35">
      <c r="A139" s="50" t="s">
        <v>228</v>
      </c>
      <c r="B139" s="56" t="s">
        <v>229</v>
      </c>
      <c r="C139" s="8"/>
      <c r="D139" s="8"/>
      <c r="E139" s="47"/>
      <c r="F139" s="47"/>
      <c r="H139" s="44"/>
    </row>
    <row r="140" spans="1:8" x14ac:dyDescent="0.35">
      <c r="A140" s="44"/>
      <c r="B140" s="43" t="s">
        <v>230</v>
      </c>
      <c r="C140" s="8"/>
      <c r="D140" s="8"/>
      <c r="E140" s="47"/>
      <c r="F140" s="47"/>
    </row>
    <row r="141" spans="1:8" x14ac:dyDescent="0.35">
      <c r="A141" s="44"/>
      <c r="C141" s="8"/>
      <c r="D141" s="8"/>
      <c r="E141" s="47"/>
      <c r="F141" s="47"/>
    </row>
    <row r="142" spans="1:8" x14ac:dyDescent="0.35">
      <c r="A142" s="44"/>
      <c r="B142" s="53" t="s">
        <v>162</v>
      </c>
      <c r="C142" s="53" t="s">
        <v>163</v>
      </c>
      <c r="D142" s="8"/>
      <c r="E142" s="47"/>
      <c r="F142" s="47"/>
    </row>
    <row r="143" spans="1:8" x14ac:dyDescent="0.35">
      <c r="A143" s="44"/>
      <c r="B143" s="53" t="s">
        <v>47</v>
      </c>
      <c r="C143" s="53" t="s">
        <v>164</v>
      </c>
      <c r="D143" s="8"/>
      <c r="E143" s="47"/>
      <c r="F143" s="47"/>
    </row>
    <row r="144" spans="1:8" x14ac:dyDescent="0.35">
      <c r="A144" s="44"/>
      <c r="B144" s="55" t="s">
        <v>147</v>
      </c>
      <c r="C144" s="55" t="s">
        <v>165</v>
      </c>
      <c r="D144" s="55" t="s">
        <v>149</v>
      </c>
      <c r="E144" s="47"/>
      <c r="F144" s="47"/>
    </row>
    <row r="145" spans="1:8" x14ac:dyDescent="0.35">
      <c r="A145" s="44"/>
      <c r="B145" s="8" t="s">
        <v>166</v>
      </c>
      <c r="C145" s="8" t="s">
        <v>223</v>
      </c>
      <c r="D145" s="8" t="s">
        <v>168</v>
      </c>
      <c r="E145" s="47"/>
      <c r="F145" s="47"/>
    </row>
    <row r="146" spans="1:8" x14ac:dyDescent="0.35">
      <c r="A146" s="44"/>
      <c r="B146" s="53" t="s">
        <v>207</v>
      </c>
      <c r="C146" s="53" t="s">
        <v>218</v>
      </c>
      <c r="D146" s="8"/>
      <c r="E146" s="47"/>
      <c r="F146" s="47"/>
    </row>
    <row r="147" spans="1:8" x14ac:dyDescent="0.35">
      <c r="A147" s="44"/>
      <c r="B147" s="8"/>
      <c r="C147" s="8"/>
      <c r="D147" s="8"/>
      <c r="E147" s="47"/>
      <c r="F147" s="47"/>
    </row>
    <row r="148" spans="1:8" x14ac:dyDescent="0.35">
      <c r="A148" s="50" t="s">
        <v>231</v>
      </c>
      <c r="B148" s="56" t="s">
        <v>232</v>
      </c>
      <c r="C148" s="8"/>
      <c r="D148" s="8"/>
      <c r="E148" s="47"/>
      <c r="F148" s="47"/>
      <c r="H148" s="44"/>
    </row>
    <row r="149" spans="1:8" x14ac:dyDescent="0.35">
      <c r="A149" s="44"/>
      <c r="B149" s="43" t="s">
        <v>233</v>
      </c>
      <c r="C149" s="8"/>
      <c r="D149" s="8"/>
      <c r="E149" s="47"/>
      <c r="F149" s="47"/>
    </row>
    <row r="150" spans="1:8" x14ac:dyDescent="0.35">
      <c r="A150" s="44"/>
      <c r="B150" s="43"/>
      <c r="C150" s="8"/>
      <c r="D150" s="8"/>
      <c r="E150" s="47"/>
      <c r="F150" s="47"/>
    </row>
    <row r="151" spans="1:8" x14ac:dyDescent="0.35">
      <c r="A151" s="44"/>
      <c r="B151" s="8" t="s">
        <v>162</v>
      </c>
      <c r="C151" s="53" t="s">
        <v>163</v>
      </c>
      <c r="D151" s="8"/>
      <c r="E151" s="47"/>
      <c r="F151" s="47"/>
    </row>
    <row r="152" spans="1:8" x14ac:dyDescent="0.35">
      <c r="A152" s="44"/>
      <c r="B152" s="53" t="s">
        <v>47</v>
      </c>
      <c r="C152" s="53"/>
      <c r="D152" s="8"/>
      <c r="E152" s="47"/>
      <c r="F152" s="47"/>
    </row>
    <row r="153" spans="1:8" x14ac:dyDescent="0.35">
      <c r="A153" s="44"/>
      <c r="B153" s="55" t="s">
        <v>147</v>
      </c>
      <c r="C153" s="55" t="s">
        <v>165</v>
      </c>
      <c r="D153" s="55" t="s">
        <v>149</v>
      </c>
      <c r="E153" s="47"/>
      <c r="F153" s="47"/>
    </row>
    <row r="154" spans="1:8" x14ac:dyDescent="0.35">
      <c r="A154" s="44"/>
      <c r="B154" s="8" t="s">
        <v>222</v>
      </c>
      <c r="C154" s="8" t="s">
        <v>223</v>
      </c>
      <c r="D154" s="8" t="s">
        <v>168</v>
      </c>
      <c r="E154" s="47"/>
      <c r="F154" s="47"/>
    </row>
    <row r="155" spans="1:8" x14ac:dyDescent="0.35">
      <c r="A155" s="44"/>
      <c r="B155" s="54" t="s">
        <v>207</v>
      </c>
      <c r="C155" s="53"/>
      <c r="D155" s="8"/>
      <c r="E155" s="47"/>
      <c r="F155" s="47"/>
    </row>
    <row r="156" spans="1:8" x14ac:dyDescent="0.35">
      <c r="A156" s="44"/>
      <c r="B156" s="8"/>
      <c r="C156" s="55" t="s">
        <v>165</v>
      </c>
      <c r="D156" s="55" t="s">
        <v>149</v>
      </c>
      <c r="E156" s="47"/>
      <c r="F156" s="47"/>
    </row>
    <row r="157" spans="1:8" x14ac:dyDescent="0.35">
      <c r="A157" s="44"/>
      <c r="B157" s="8" t="s">
        <v>222</v>
      </c>
      <c r="C157" s="8" t="s">
        <v>223</v>
      </c>
      <c r="D157" s="8" t="s">
        <v>168</v>
      </c>
      <c r="E157" s="47"/>
      <c r="F157" s="47"/>
    </row>
    <row r="158" spans="1:8" x14ac:dyDescent="0.35">
      <c r="A158" s="44"/>
      <c r="B158" s="8"/>
      <c r="C158" s="8"/>
      <c r="D158" s="8"/>
      <c r="E158" s="47"/>
      <c r="F158" s="47"/>
    </row>
    <row r="159" spans="1:8" x14ac:dyDescent="0.35">
      <c r="A159" s="50" t="s">
        <v>234</v>
      </c>
      <c r="B159" s="56" t="s">
        <v>235</v>
      </c>
      <c r="C159" s="8"/>
      <c r="D159" s="8"/>
      <c r="E159" s="47"/>
      <c r="F159" s="47"/>
      <c r="H159" s="44"/>
    </row>
    <row r="160" spans="1:8" x14ac:dyDescent="0.35">
      <c r="A160" s="44"/>
      <c r="B160" s="8" t="s">
        <v>236</v>
      </c>
      <c r="C160" s="8"/>
      <c r="D160" s="8"/>
      <c r="E160" s="47"/>
      <c r="F160" s="47"/>
    </row>
    <row r="161" spans="1:6" x14ac:dyDescent="0.35">
      <c r="A161" s="44"/>
      <c r="B161" s="8"/>
      <c r="C161" s="8"/>
      <c r="D161" s="8"/>
      <c r="E161" s="47"/>
      <c r="F161" s="47"/>
    </row>
    <row r="162" spans="1:6" x14ac:dyDescent="0.35">
      <c r="A162" s="44"/>
      <c r="B162" s="53" t="s">
        <v>162</v>
      </c>
      <c r="C162" s="53" t="s">
        <v>163</v>
      </c>
      <c r="D162" s="8"/>
      <c r="E162" s="47"/>
      <c r="F162" s="47"/>
    </row>
    <row r="163" spans="1:6" x14ac:dyDescent="0.35">
      <c r="A163" s="44"/>
      <c r="B163" s="53" t="s">
        <v>237</v>
      </c>
      <c r="C163" s="53" t="s">
        <v>164</v>
      </c>
      <c r="D163" s="8"/>
      <c r="E163" s="47"/>
      <c r="F163" s="47"/>
    </row>
    <row r="164" spans="1:6" x14ac:dyDescent="0.35">
      <c r="A164" s="44"/>
      <c r="B164" s="55" t="s">
        <v>147</v>
      </c>
      <c r="C164" s="55" t="s">
        <v>165</v>
      </c>
      <c r="D164" s="55" t="s">
        <v>149</v>
      </c>
      <c r="E164" s="47"/>
      <c r="F164" s="47"/>
    </row>
    <row r="165" spans="1:6" x14ac:dyDescent="0.35">
      <c r="A165" s="44"/>
      <c r="B165" s="8" t="s">
        <v>222</v>
      </c>
      <c r="C165" s="8" t="s">
        <v>223</v>
      </c>
      <c r="D165" s="8" t="s">
        <v>168</v>
      </c>
      <c r="E165" s="47"/>
      <c r="F165" s="47"/>
    </row>
    <row r="166" spans="1:6" x14ac:dyDescent="0.35">
      <c r="A166" s="44"/>
      <c r="B166" s="8" t="s">
        <v>19</v>
      </c>
      <c r="C166" s="8" t="s">
        <v>167</v>
      </c>
      <c r="D166" s="8" t="s">
        <v>168</v>
      </c>
      <c r="E166" s="47"/>
      <c r="F166" s="47"/>
    </row>
    <row r="167" spans="1:6" x14ac:dyDescent="0.35">
      <c r="A167" s="44"/>
      <c r="B167" s="8"/>
      <c r="C167" s="8"/>
      <c r="D167" s="8"/>
      <c r="E167" s="47"/>
      <c r="F167" s="47"/>
    </row>
    <row r="168" spans="1:6" x14ac:dyDescent="0.35">
      <c r="A168" s="50" t="s">
        <v>238</v>
      </c>
      <c r="B168" s="56" t="s">
        <v>114</v>
      </c>
      <c r="C168" s="8"/>
      <c r="D168" s="8"/>
      <c r="E168" s="47"/>
      <c r="F168" s="47"/>
    </row>
    <row r="169" spans="1:6" x14ac:dyDescent="0.35">
      <c r="A169" s="44"/>
      <c r="B169" s="8" t="s">
        <v>239</v>
      </c>
      <c r="C169" s="8"/>
      <c r="D169" s="8"/>
      <c r="E169" s="47"/>
      <c r="F169" s="47"/>
    </row>
    <row r="170" spans="1:6" x14ac:dyDescent="0.35">
      <c r="A170" s="44"/>
      <c r="C170" s="8"/>
      <c r="D170" s="8"/>
      <c r="E170" s="47"/>
      <c r="F170" s="47"/>
    </row>
    <row r="171" spans="1:6" x14ac:dyDescent="0.35">
      <c r="A171" s="44"/>
      <c r="B171" s="53" t="s">
        <v>162</v>
      </c>
      <c r="C171" s="53" t="s">
        <v>163</v>
      </c>
      <c r="D171" s="8"/>
      <c r="E171" s="47"/>
      <c r="F171" s="47"/>
    </row>
    <row r="172" spans="1:6" x14ac:dyDescent="0.35">
      <c r="A172" s="44"/>
      <c r="B172" s="53" t="s">
        <v>47</v>
      </c>
      <c r="C172" s="53" t="s">
        <v>164</v>
      </c>
      <c r="D172" s="8"/>
      <c r="E172" s="47"/>
      <c r="F172" s="47"/>
    </row>
    <row r="173" spans="1:6" x14ac:dyDescent="0.35">
      <c r="A173" s="44"/>
      <c r="B173" s="55" t="s">
        <v>147</v>
      </c>
      <c r="C173" s="55" t="s">
        <v>165</v>
      </c>
      <c r="D173" s="55" t="s">
        <v>149</v>
      </c>
      <c r="E173" s="47"/>
      <c r="F173" s="47"/>
    </row>
    <row r="174" spans="1:6" x14ac:dyDescent="0.35">
      <c r="A174" s="44"/>
      <c r="B174" s="8" t="s">
        <v>240</v>
      </c>
      <c r="C174" s="8" t="s">
        <v>223</v>
      </c>
      <c r="D174" s="8" t="s">
        <v>168</v>
      </c>
      <c r="E174" s="47"/>
      <c r="F174" s="47"/>
    </row>
    <row r="175" spans="1:6" x14ac:dyDescent="0.35">
      <c r="A175" s="44"/>
      <c r="B175" s="8" t="s">
        <v>19</v>
      </c>
      <c r="C175" s="8" t="s">
        <v>171</v>
      </c>
      <c r="D175" s="8" t="s">
        <v>168</v>
      </c>
      <c r="E175" s="47"/>
      <c r="F175" s="47"/>
    </row>
    <row r="176" spans="1:6" ht="29" x14ac:dyDescent="0.35">
      <c r="A176" s="44"/>
      <c r="B176" s="51" t="s">
        <v>241</v>
      </c>
      <c r="C176" s="8" t="s">
        <v>167</v>
      </c>
      <c r="D176" s="8" t="s">
        <v>168</v>
      </c>
      <c r="E176" s="47"/>
      <c r="F176" s="47"/>
    </row>
    <row r="177" spans="1:6" x14ac:dyDescent="0.35">
      <c r="A177" s="44"/>
      <c r="B177" s="53" t="s">
        <v>207</v>
      </c>
      <c r="C177" s="53" t="s">
        <v>218</v>
      </c>
      <c r="D177" s="8"/>
      <c r="E177" s="47"/>
      <c r="F177" s="47"/>
    </row>
    <row r="178" spans="1:6" x14ac:dyDescent="0.35">
      <c r="A178" s="44"/>
      <c r="B178" s="8"/>
      <c r="C178" s="8"/>
      <c r="D178" s="8"/>
      <c r="E178" s="47"/>
      <c r="F178" s="47"/>
    </row>
    <row r="179" spans="1:6" x14ac:dyDescent="0.35">
      <c r="A179" s="50" t="s">
        <v>242</v>
      </c>
      <c r="B179" s="56" t="s">
        <v>243</v>
      </c>
      <c r="C179" s="8"/>
      <c r="D179" s="8"/>
      <c r="E179" s="47"/>
      <c r="F179" s="47"/>
    </row>
    <row r="180" spans="1:6" x14ac:dyDescent="0.35">
      <c r="A180" s="44"/>
      <c r="B180" s="8" t="s">
        <v>244</v>
      </c>
      <c r="C180" s="8"/>
      <c r="D180" s="8"/>
      <c r="E180" s="47"/>
      <c r="F180" s="47"/>
    </row>
    <row r="181" spans="1:6" x14ac:dyDescent="0.35">
      <c r="A181" s="44"/>
      <c r="B181" s="8" t="s">
        <v>245</v>
      </c>
      <c r="C181" s="8"/>
      <c r="D181" s="8"/>
      <c r="E181" s="47"/>
      <c r="F181" s="47"/>
    </row>
    <row r="182" spans="1:6" x14ac:dyDescent="0.35">
      <c r="A182" s="44"/>
      <c r="B182" s="53"/>
      <c r="C182" s="8"/>
      <c r="D182" s="8"/>
      <c r="E182" s="47"/>
      <c r="F182" s="47"/>
    </row>
    <row r="183" spans="1:6" x14ac:dyDescent="0.35">
      <c r="A183" s="44"/>
      <c r="B183" s="53" t="s">
        <v>162</v>
      </c>
      <c r="C183" s="8" t="s">
        <v>163</v>
      </c>
      <c r="D183" s="8"/>
      <c r="E183" s="47"/>
      <c r="F183" s="47"/>
    </row>
    <row r="184" spans="1:6" x14ac:dyDescent="0.35">
      <c r="A184" s="44"/>
      <c r="B184" s="53" t="s">
        <v>47</v>
      </c>
      <c r="C184" s="53" t="s">
        <v>164</v>
      </c>
      <c r="D184" s="8"/>
      <c r="E184" s="47"/>
      <c r="F184" s="47"/>
    </row>
    <row r="185" spans="1:6" x14ac:dyDescent="0.35">
      <c r="A185" s="44"/>
      <c r="B185" s="55" t="s">
        <v>147</v>
      </c>
      <c r="C185" s="55" t="s">
        <v>165</v>
      </c>
      <c r="D185" s="55" t="s">
        <v>149</v>
      </c>
      <c r="E185" s="47"/>
      <c r="F185" s="47"/>
    </row>
    <row r="186" spans="1:6" x14ac:dyDescent="0.35">
      <c r="A186" s="44"/>
      <c r="B186" s="58" t="s">
        <v>166</v>
      </c>
      <c r="C186" s="59" t="s">
        <v>246</v>
      </c>
      <c r="D186" s="8" t="s">
        <v>200</v>
      </c>
      <c r="E186" s="47"/>
      <c r="F186" s="47"/>
    </row>
    <row r="187" spans="1:6" ht="43.5" x14ac:dyDescent="0.35">
      <c r="A187" s="44"/>
      <c r="B187" s="58" t="s">
        <v>247</v>
      </c>
      <c r="C187" s="59" t="s">
        <v>167</v>
      </c>
      <c r="D187" s="8" t="s">
        <v>200</v>
      </c>
      <c r="E187" s="47"/>
      <c r="F187" s="47"/>
    </row>
    <row r="188" spans="1:6" x14ac:dyDescent="0.35">
      <c r="A188" s="44"/>
      <c r="B188" s="59"/>
      <c r="C188" s="59"/>
      <c r="D188" s="8"/>
      <c r="E188" s="47"/>
      <c r="F188" s="47"/>
    </row>
    <row r="189" spans="1:6" x14ac:dyDescent="0.35">
      <c r="A189" s="44"/>
      <c r="B189" s="60" t="s">
        <v>248</v>
      </c>
      <c r="C189" s="53" t="s">
        <v>164</v>
      </c>
      <c r="D189" s="8"/>
      <c r="E189" s="47"/>
      <c r="F189" s="47"/>
    </row>
    <row r="190" spans="1:6" x14ac:dyDescent="0.35">
      <c r="A190" s="44"/>
      <c r="B190" s="55" t="s">
        <v>147</v>
      </c>
      <c r="C190" s="55" t="s">
        <v>165</v>
      </c>
      <c r="D190" s="55" t="s">
        <v>149</v>
      </c>
      <c r="E190" s="47"/>
      <c r="F190" s="47"/>
    </row>
    <row r="191" spans="1:6" x14ac:dyDescent="0.35">
      <c r="A191" s="44"/>
      <c r="B191" s="58" t="s">
        <v>166</v>
      </c>
      <c r="C191" s="59" t="s">
        <v>167</v>
      </c>
      <c r="D191" s="8" t="s">
        <v>200</v>
      </c>
      <c r="E191" s="47"/>
      <c r="F191" s="47"/>
    </row>
    <row r="192" spans="1:6" ht="43.5" x14ac:dyDescent="0.35">
      <c r="A192" s="44"/>
      <c r="B192" s="58" t="s">
        <v>247</v>
      </c>
      <c r="C192" s="59" t="s">
        <v>167</v>
      </c>
      <c r="D192" s="8" t="s">
        <v>200</v>
      </c>
      <c r="E192" s="47"/>
      <c r="F192" s="47"/>
    </row>
    <row r="193" spans="1:6" x14ac:dyDescent="0.35">
      <c r="B193" s="61"/>
      <c r="C193" s="8"/>
      <c r="D193" s="8"/>
      <c r="E193" s="47"/>
      <c r="F193" s="47"/>
    </row>
    <row r="194" spans="1:6" x14ac:dyDescent="0.35">
      <c r="B194" s="53" t="s">
        <v>249</v>
      </c>
      <c r="C194" s="8"/>
      <c r="D194" s="8"/>
      <c r="E194" s="47"/>
      <c r="F194" s="47"/>
    </row>
    <row r="195" spans="1:6" x14ac:dyDescent="0.35">
      <c r="B195" s="8" t="s">
        <v>250</v>
      </c>
      <c r="C195" s="8"/>
      <c r="D195" s="8"/>
      <c r="E195" s="47"/>
      <c r="F195" s="47"/>
    </row>
    <row r="196" spans="1:6" x14ac:dyDescent="0.35">
      <c r="B196" s="8" t="s">
        <v>251</v>
      </c>
      <c r="C196" s="8"/>
      <c r="D196" s="8"/>
      <c r="E196" s="47"/>
      <c r="F196" s="47"/>
    </row>
    <row r="197" spans="1:6" x14ac:dyDescent="0.35">
      <c r="B197" s="47"/>
      <c r="C197" s="47"/>
      <c r="D197" s="47"/>
      <c r="E197" s="47"/>
      <c r="F197" s="47"/>
    </row>
    <row r="198" spans="1:6" x14ac:dyDescent="0.35">
      <c r="A198" s="50" t="s">
        <v>252</v>
      </c>
      <c r="B198" s="49" t="s">
        <v>253</v>
      </c>
      <c r="C198" s="47"/>
      <c r="D198" s="47"/>
      <c r="E198" s="47"/>
      <c r="F198" s="47"/>
    </row>
    <row r="199" spans="1:6" x14ac:dyDescent="0.35">
      <c r="B199" s="47" t="s">
        <v>254</v>
      </c>
      <c r="C199" s="47"/>
      <c r="D199" s="47"/>
      <c r="E199" s="47"/>
      <c r="F199" s="47"/>
    </row>
    <row r="200" spans="1:6" x14ac:dyDescent="0.35">
      <c r="B200" s="47"/>
      <c r="C200" s="47"/>
      <c r="D200" s="47"/>
      <c r="E200" s="47"/>
      <c r="F200" s="47"/>
    </row>
    <row r="201" spans="1:6" x14ac:dyDescent="0.35">
      <c r="B201" s="53" t="s">
        <v>162</v>
      </c>
      <c r="C201" s="53" t="s">
        <v>163</v>
      </c>
      <c r="D201" s="47"/>
      <c r="E201" s="47"/>
      <c r="F201" s="47"/>
    </row>
    <row r="202" spans="1:6" x14ac:dyDescent="0.35">
      <c r="B202" s="53" t="s">
        <v>47</v>
      </c>
      <c r="C202" s="53" t="s">
        <v>163</v>
      </c>
      <c r="D202" s="47"/>
      <c r="E202" s="47"/>
      <c r="F202" s="47"/>
    </row>
    <row r="203" spans="1:6" x14ac:dyDescent="0.35">
      <c r="B203" s="60" t="s">
        <v>248</v>
      </c>
      <c r="C203" s="53" t="s">
        <v>164</v>
      </c>
      <c r="D203" s="47"/>
      <c r="E203" s="47"/>
      <c r="F203" s="47"/>
    </row>
    <row r="204" spans="1:6" x14ac:dyDescent="0.35">
      <c r="B204" s="55" t="s">
        <v>147</v>
      </c>
      <c r="C204" s="55" t="s">
        <v>165</v>
      </c>
      <c r="D204" s="55" t="s">
        <v>149</v>
      </c>
      <c r="E204" s="47"/>
      <c r="F204" s="47"/>
    </row>
    <row r="205" spans="1:6" x14ac:dyDescent="0.35">
      <c r="B205" s="58" t="s">
        <v>19</v>
      </c>
      <c r="C205" s="59" t="s">
        <v>167</v>
      </c>
      <c r="D205" s="8" t="s">
        <v>168</v>
      </c>
      <c r="E205" s="47"/>
      <c r="F205" s="47"/>
    </row>
    <row r="206" spans="1:6" ht="43.5" x14ac:dyDescent="0.35">
      <c r="B206" s="58" t="s">
        <v>255</v>
      </c>
      <c r="C206" s="59" t="s">
        <v>174</v>
      </c>
      <c r="D206" s="8" t="s">
        <v>200</v>
      </c>
      <c r="E206" s="47"/>
      <c r="F206" s="47"/>
    </row>
    <row r="207" spans="1:6" x14ac:dyDescent="0.35">
      <c r="B207" s="47"/>
      <c r="C207" s="47"/>
      <c r="D207" s="47"/>
      <c r="E207" s="47"/>
      <c r="F207" s="47"/>
    </row>
    <row r="208" spans="1:6" x14ac:dyDescent="0.35">
      <c r="B208" s="53" t="s">
        <v>249</v>
      </c>
      <c r="C208" s="47"/>
      <c r="D208" s="47"/>
      <c r="E208" s="47"/>
      <c r="F208" s="47"/>
    </row>
    <row r="209" spans="1:6" x14ac:dyDescent="0.35">
      <c r="B209" s="8" t="s">
        <v>250</v>
      </c>
      <c r="C209" s="47"/>
      <c r="D209" s="47"/>
      <c r="E209" s="47"/>
      <c r="F209" s="47"/>
    </row>
    <row r="210" spans="1:6" x14ac:dyDescent="0.35">
      <c r="B210" s="8" t="s">
        <v>251</v>
      </c>
      <c r="C210" s="47"/>
      <c r="D210" s="47"/>
      <c r="E210" s="47"/>
      <c r="F210" s="47"/>
    </row>
    <row r="211" spans="1:6" x14ac:dyDescent="0.35">
      <c r="B211" s="8"/>
      <c r="C211" s="47"/>
      <c r="D211" s="47"/>
      <c r="E211" s="47"/>
      <c r="F211" s="47"/>
    </row>
    <row r="212" spans="1:6" x14ac:dyDescent="0.35">
      <c r="A212" s="50" t="s">
        <v>256</v>
      </c>
      <c r="B212" s="62" t="s">
        <v>123</v>
      </c>
    </row>
    <row r="213" spans="1:6" x14ac:dyDescent="0.35">
      <c r="B213" s="44" t="s">
        <v>257</v>
      </c>
    </row>
    <row r="215" spans="1:6" x14ac:dyDescent="0.35">
      <c r="F215" s="43"/>
    </row>
    <row r="267" spans="1:5" x14ac:dyDescent="0.35">
      <c r="A267" s="50" t="s">
        <v>258</v>
      </c>
      <c r="B267" s="41" t="s">
        <v>120</v>
      </c>
    </row>
    <row r="268" spans="1:5" x14ac:dyDescent="0.35">
      <c r="B268" s="79" t="s">
        <v>259</v>
      </c>
      <c r="C268" s="79"/>
      <c r="D268" s="79"/>
      <c r="E268" s="79"/>
    </row>
    <row r="269" spans="1:5" ht="62.25" customHeight="1" x14ac:dyDescent="0.35">
      <c r="B269" s="79" t="s">
        <v>260</v>
      </c>
      <c r="C269" s="79"/>
      <c r="D269" s="79"/>
      <c r="E269" s="79"/>
    </row>
    <row r="270" spans="1:5" ht="64.5" customHeight="1" x14ac:dyDescent="0.35">
      <c r="B270" s="79" t="s">
        <v>261</v>
      </c>
      <c r="C270" s="79"/>
      <c r="D270" s="79"/>
      <c r="E270" s="79"/>
    </row>
    <row r="271" spans="1:5" ht="32.25" customHeight="1" x14ac:dyDescent="0.35">
      <c r="B271" s="79" t="s">
        <v>262</v>
      </c>
      <c r="C271" s="79"/>
      <c r="D271" s="79"/>
      <c r="E271" s="79"/>
    </row>
    <row r="272" spans="1:5" ht="78" customHeight="1" x14ac:dyDescent="0.35">
      <c r="B272" s="79" t="s">
        <v>263</v>
      </c>
      <c r="C272" s="79"/>
      <c r="D272" s="79"/>
      <c r="E272" s="79"/>
    </row>
  </sheetData>
  <mergeCells count="37">
    <mergeCell ref="B15:C15"/>
    <mergeCell ref="B1:F1"/>
    <mergeCell ref="B3:F3"/>
    <mergeCell ref="B4:F4"/>
    <mergeCell ref="B6:C6"/>
    <mergeCell ref="B7:C7"/>
    <mergeCell ref="B9:C9"/>
    <mergeCell ref="B8:C8"/>
    <mergeCell ref="B10:C10"/>
    <mergeCell ref="B12:C12"/>
    <mergeCell ref="B11:C11"/>
    <mergeCell ref="B13:C13"/>
    <mergeCell ref="B14:C14"/>
    <mergeCell ref="D58:E58"/>
    <mergeCell ref="B19:F19"/>
    <mergeCell ref="B22:E22"/>
    <mergeCell ref="B23:E23"/>
    <mergeCell ref="B29:F29"/>
    <mergeCell ref="B32:E32"/>
    <mergeCell ref="D53:E53"/>
    <mergeCell ref="B17:C17"/>
    <mergeCell ref="B44:F44"/>
    <mergeCell ref="D50:E50"/>
    <mergeCell ref="D51:E51"/>
    <mergeCell ref="D52:E52"/>
    <mergeCell ref="B79:E79"/>
    <mergeCell ref="B60:F60"/>
    <mergeCell ref="B66:F66"/>
    <mergeCell ref="B68:E68"/>
    <mergeCell ref="B70:F70"/>
    <mergeCell ref="B77:E77"/>
    <mergeCell ref="B78:E78"/>
    <mergeCell ref="B270:E270"/>
    <mergeCell ref="B271:E271"/>
    <mergeCell ref="B272:E272"/>
    <mergeCell ref="B268:E268"/>
    <mergeCell ref="B269:E269"/>
  </mergeCell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C364879D57C8347908CB20691069190" ma:contentTypeVersion="17" ma:contentTypeDescription="Create a new document." ma:contentTypeScope="" ma:versionID="76df67a4f1623f881b0348d979c85552">
  <xsd:schema xmlns:xsd="http://www.w3.org/2001/XMLSchema" xmlns:xs="http://www.w3.org/2001/XMLSchema" xmlns:p="http://schemas.microsoft.com/office/2006/metadata/properties" xmlns:ns2="9143a768-dab0-4350-995c-e21ed8b8437b" xmlns:ns3="d3051001-a656-4193-9fa9-df71f0b5c245" targetNamespace="http://schemas.microsoft.com/office/2006/metadata/properties" ma:root="true" ma:fieldsID="5efe775cd7acd5939c84c91a8ed0e011" ns2:_="" ns3:_="">
    <xsd:import namespace="9143a768-dab0-4350-995c-e21ed8b8437b"/>
    <xsd:import namespace="d3051001-a656-4193-9fa9-df71f0b5c245"/>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KeyPoints" minOccurs="0"/>
                <xsd:element ref="ns3:MediaServiceKeyPoints" minOccurs="0"/>
                <xsd:element ref="ns2:SharedWithUsers" minOccurs="0"/>
                <xsd:element ref="ns2:SharedWithDetails" minOccurs="0"/>
                <xsd:element ref="ns2:TaxCatchAll" minOccurs="0"/>
                <xsd:element ref="ns3:MediaServiceDateTaken" minOccurs="0"/>
                <xsd:element ref="ns3:MediaServiceOCR" minOccurs="0"/>
                <xsd:element ref="ns3:MediaServiceGenerationTime" minOccurs="0"/>
                <xsd:element ref="ns3:MediaServiceEventHashCode" minOccurs="0"/>
                <xsd:element ref="ns3:lcf76f155ced4ddcb4097134ff3c332f"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143a768-dab0-4350-995c-e21ed8b8437b"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5"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Shared With Details" ma:internalName="SharedWithDetails" ma:readOnly="true">
      <xsd:simpleType>
        <xsd:restriction base="dms:Note">
          <xsd:maxLength value="255"/>
        </xsd:restriction>
      </xsd:simpleType>
    </xsd:element>
    <xsd:element name="TaxCatchAll" ma:index="17" nillable="true" ma:displayName="Taxonomy Catch All Column" ma:hidden="true" ma:list="{97cae61f-b29e-42be-8bd8-75733b804a51}" ma:internalName="TaxCatchAll" ma:showField="CatchAllData" ma:web="9143a768-dab0-4350-995c-e21ed8b8437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051001-a656-4193-9fa9-df71f0b5c245"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e142914f-2c0f-4086-8be5-d8609876e46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9143a768-dab0-4350-995c-e21ed8b8437b">2VNR767EZ3UD-2014848577-1521</_dlc_DocId>
    <_dlc_DocIdUrl xmlns="9143a768-dab0-4350-995c-e21ed8b8437b">
      <Url>https://kcmehtaco.sharepoint.com/sites/auditassurance/_layouts/15/DocIdRedir.aspx?ID=2VNR767EZ3UD-2014848577-1521</Url>
      <Description>2VNR767EZ3UD-2014848577-1521</Description>
    </_dlc_DocIdUrl>
    <TaxCatchAll xmlns="9143a768-dab0-4350-995c-e21ed8b8437b" xsi:nil="true"/>
    <lcf76f155ced4ddcb4097134ff3c332f xmlns="d3051001-a656-4193-9fa9-df71f0b5c24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F0287503-5A05-492F-908C-208661CC442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143a768-dab0-4350-995c-e21ed8b8437b"/>
    <ds:schemaRef ds:uri="d3051001-a656-4193-9fa9-df71f0b5c2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26720DB-F1BA-4746-8B3A-FD7B0F46C0DB}">
  <ds:schemaRefs>
    <ds:schemaRef ds:uri="http://schemas.microsoft.com/sharepoint/events"/>
  </ds:schemaRefs>
</ds:datastoreItem>
</file>

<file path=customXml/itemProps3.xml><?xml version="1.0" encoding="utf-8"?>
<ds:datastoreItem xmlns:ds="http://schemas.openxmlformats.org/officeDocument/2006/customXml" ds:itemID="{53006415-393B-4146-8071-6F20A823DE66}">
  <ds:schemaRefs>
    <ds:schemaRef ds:uri="http://schemas.microsoft.com/sharepoint/v3/contenttype/forms"/>
  </ds:schemaRefs>
</ds:datastoreItem>
</file>

<file path=customXml/itemProps4.xml><?xml version="1.0" encoding="utf-8"?>
<ds:datastoreItem xmlns:ds="http://schemas.openxmlformats.org/officeDocument/2006/customXml" ds:itemID="{B7768829-5F17-4EF0-A0A2-C18CBD8FD0DA}">
  <ds:schemaRefs>
    <ds:schemaRef ds:uri="http://www.w3.org/XML/1998/namespace"/>
    <ds:schemaRef ds:uri="d3051001-a656-4193-9fa9-df71f0b5c245"/>
    <ds:schemaRef ds:uri="http://schemas.microsoft.com/office/2006/metadata/properties"/>
    <ds:schemaRef ds:uri="http://schemas.microsoft.com/office/infopath/2007/PartnerControls"/>
    <ds:schemaRef ds:uri="http://schemas.microsoft.com/office/2006/documentManagement/types"/>
    <ds:schemaRef ds:uri="http://schemas.openxmlformats.org/package/2006/metadata/core-properties"/>
    <ds:schemaRef ds:uri="http://purl.org/dc/dcmitype/"/>
    <ds:schemaRef ds:uri="http://purl.org/dc/elements/1.1/"/>
    <ds:schemaRef ds:uri="9143a768-dab0-4350-995c-e21ed8b8437b"/>
    <ds:schemaRef ds:uri="http://purl.org/dc/terms/"/>
  </ds:schemaRefs>
</ds:datastoreItem>
</file>

<file path=docMetadata/LabelInfo.xml><?xml version="1.0" encoding="utf-8"?>
<clbl:labelList xmlns:clbl="http://schemas.microsoft.com/office/2020/mipLabelMetadata">
  <clbl:label id="{7634562b-e5c0-4b68-bd19-c465d38a8aff}" enabled="0" method="" siteId="{7634562b-e5c0-4b68-bd19-c465d38a8aff}"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Master</vt:lpstr>
      <vt:lpstr>Input Data</vt:lpstr>
      <vt:lpstr>Result</vt:lpstr>
      <vt:lpstr>Limits</vt:lpstr>
      <vt:lpstr>'Input Data'!Print_Area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2006-09-16T00:00:00Z</dcterms:created>
  <dcterms:modified xsi:type="dcterms:W3CDTF">2026-03-12T11:29:37Z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0x0101004C364879D57C8347908CB20691069190</vt:lpwstr>
  </property>
  <property fmtid="{D5CDD505-2E9C-101B-9397-08002B2CF9AE}" pid="3" name="_dlc_DocIdItemGuid">
    <vt:lpwstr>50ec7cc4-18d0-44bf-9a18-ab91176d2ef6</vt:lpwstr>
  </property>
  <property fmtid="{D5CDD505-2E9C-101B-9397-08002B2CF9AE}" pid="4" name="MediaServiceImageTags">
    <vt:lpwstr/>
  </property>
</Properties>
</file>